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Нордленд" sheetId="1" r:id="rId1"/>
    <sheet name="Топ Шингл" sheetId="2" r:id="rId2"/>
    <sheet name="Нобил" sheetId="3" r:id="rId3"/>
  </sheets>
  <definedNames>
    <definedName name="_xlnm.Print_Area" localSheetId="2">'Нобил'!$B$2:$I$34</definedName>
    <definedName name="_xlnm.Print_Area" localSheetId="0">'Нордленд'!$B$2:$I$40</definedName>
    <definedName name="_xlnm.Print_Area" localSheetId="1">'Топ Шингл'!$B$2:$H$38</definedName>
  </definedNames>
  <calcPr fullCalcOnLoad="1"/>
</workbook>
</file>

<file path=xl/sharedStrings.xml><?xml version="1.0" encoding="utf-8"?>
<sst xmlns="http://schemas.openxmlformats.org/spreadsheetml/2006/main" count="217" uniqueCount="90">
  <si>
    <r>
      <rPr>
        <b/>
        <i/>
        <sz val="16"/>
        <color indexed="9"/>
        <rFont val="Arial"/>
        <family val="2"/>
      </rPr>
      <t xml:space="preserve">  ГИБКАЯ БИТУМНАЯ ЧЕРЕПИЦА "</t>
    </r>
    <r>
      <rPr>
        <b/>
        <sz val="16"/>
        <color indexed="9"/>
        <rFont val="Arial"/>
        <family val="2"/>
      </rPr>
      <t>ТЕГОЛА - НОРДЛЕНД</t>
    </r>
    <r>
      <rPr>
        <sz val="16"/>
        <color indexed="9"/>
        <rFont val="Arial"/>
        <family val="2"/>
      </rPr>
      <t>"</t>
    </r>
  </si>
  <si>
    <t>Наименование</t>
  </si>
  <si>
    <t xml:space="preserve">Цвет               </t>
  </si>
  <si>
    <t>Ед. изм.</t>
  </si>
  <si>
    <t>Цена в зависимости от количества покупаемой кровли в м2</t>
  </si>
  <si>
    <t>Розница</t>
  </si>
  <si>
    <t>дилер-2</t>
  </si>
  <si>
    <r>
      <rPr>
        <sz val="9"/>
        <rFont val="Arial"/>
        <family val="2"/>
      </rPr>
      <t>0-100м</t>
    </r>
    <r>
      <rPr>
        <vertAlign val="superscript"/>
        <sz val="9"/>
        <rFont val="Arial"/>
        <family val="2"/>
      </rPr>
      <t>2</t>
    </r>
  </si>
  <si>
    <r>
      <rPr>
        <sz val="9"/>
        <rFont val="Arial"/>
        <family val="2"/>
      </rPr>
      <t>&lt;250м</t>
    </r>
    <r>
      <rPr>
        <vertAlign val="superscript"/>
        <sz val="9"/>
        <rFont val="Arial"/>
        <family val="2"/>
      </rPr>
      <t>2</t>
    </r>
  </si>
  <si>
    <r>
      <rPr>
        <sz val="9"/>
        <rFont val="Arial"/>
        <family val="2"/>
      </rPr>
      <t>&lt;500м</t>
    </r>
    <r>
      <rPr>
        <vertAlign val="superscript"/>
        <sz val="9"/>
        <rFont val="Arial"/>
        <family val="2"/>
      </rPr>
      <t>1</t>
    </r>
  </si>
  <si>
    <r>
      <rPr>
        <sz val="12"/>
        <color indexed="10"/>
        <rFont val="Arial"/>
        <family val="2"/>
      </rPr>
      <t>*</t>
    </r>
    <r>
      <rPr>
        <sz val="9"/>
        <rFont val="Arial"/>
        <family val="2"/>
      </rPr>
      <t>&lt;1000м</t>
    </r>
    <r>
      <rPr>
        <vertAlign val="superscript"/>
        <sz val="9"/>
        <rFont val="Arial"/>
        <family val="2"/>
      </rPr>
      <t>2</t>
    </r>
  </si>
  <si>
    <r>
      <rPr>
        <sz val="9"/>
        <rFont val="Arial"/>
        <family val="2"/>
      </rPr>
      <t>&lt;5000м</t>
    </r>
    <r>
      <rPr>
        <vertAlign val="superscript"/>
        <sz val="9"/>
        <rFont val="Arial"/>
        <family val="2"/>
      </rPr>
      <t>2</t>
    </r>
  </si>
  <si>
    <r>
      <rPr>
        <sz val="16"/>
        <rFont val="Arial"/>
        <family val="2"/>
      </rPr>
      <t xml:space="preserve">Классик                                     </t>
    </r>
    <r>
      <rPr>
        <sz val="10"/>
        <rFont val="Arial"/>
        <family val="2"/>
      </rPr>
      <t xml:space="preserve">    </t>
    </r>
    <r>
      <rPr>
        <sz val="11"/>
        <rFont val="Arial"/>
        <family val="2"/>
      </rPr>
      <t xml:space="preserve">     упак.-3,5м2</t>
    </r>
  </si>
  <si>
    <t>коричневый с отливом*,  терракота,                                  зелёный с отливом, красный Испания,                                                 сланцевый, тёмно-серый</t>
  </si>
  <si>
    <t>м2</t>
  </si>
  <si>
    <t>синий с отливом</t>
  </si>
  <si>
    <r>
      <rPr>
        <sz val="16"/>
        <rFont val="Arial"/>
        <family val="2"/>
      </rPr>
      <t xml:space="preserve">Антик                                                     </t>
    </r>
    <r>
      <rPr>
        <sz val="11"/>
        <rFont val="Arial"/>
        <family val="2"/>
      </rPr>
      <t xml:space="preserve">                                                   упак.-3,5м2</t>
    </r>
  </si>
  <si>
    <t>коричневый с отливом, зелёный,                                          красный с отливом, терракота</t>
  </si>
  <si>
    <r>
      <rPr>
        <sz val="16"/>
        <rFont val="Arial"/>
        <family val="2"/>
      </rPr>
      <t xml:space="preserve">Нордик                                                       </t>
    </r>
    <r>
      <rPr>
        <sz val="11"/>
        <rFont val="Arial"/>
        <family val="2"/>
      </rPr>
      <t xml:space="preserve">                     упак.-3,45м2</t>
    </r>
  </si>
  <si>
    <t>коричневый с отливом*, красный с отливом*, зелёный с отливом*,                                   серый с отливом,                                                 терракота</t>
  </si>
  <si>
    <t>Упаковка - 3,45 м2</t>
  </si>
  <si>
    <r>
      <rPr>
        <sz val="16"/>
        <rFont val="Arial"/>
        <family val="2"/>
      </rPr>
      <t>Альпин</t>
    </r>
    <r>
      <rPr>
        <sz val="20"/>
        <rFont val="Arial"/>
        <family val="2"/>
      </rPr>
      <t xml:space="preserve"> </t>
    </r>
    <r>
      <rPr>
        <sz val="16"/>
        <rFont val="Arial"/>
        <family val="2"/>
      </rPr>
      <t xml:space="preserve">             </t>
    </r>
    <r>
      <rPr>
        <sz val="10"/>
        <rFont val="Arial"/>
        <family val="2"/>
      </rPr>
      <t xml:space="preserve">                   </t>
    </r>
    <r>
      <rPr>
        <sz val="11"/>
        <rFont val="Arial"/>
        <family val="2"/>
      </rPr>
      <t xml:space="preserve">                                         упак.-3,45м2</t>
    </r>
  </si>
  <si>
    <t>коричневый с отливом*,                                                     красный с отливом,                                                                  зелёный с отливом, серый с отливом,                                                           терракота, чёрный с отливом</t>
  </si>
  <si>
    <r>
      <rPr>
        <sz val="16"/>
        <rFont val="Arial"/>
        <family val="2"/>
      </rPr>
      <t xml:space="preserve">Лемех </t>
    </r>
    <r>
      <rPr>
        <b/>
        <sz val="10"/>
        <color indexed="10"/>
        <rFont val="Arial"/>
        <family val="2"/>
      </rPr>
      <t xml:space="preserve">NEW </t>
    </r>
    <r>
      <rPr>
        <sz val="10"/>
        <rFont val="Arial"/>
        <family val="2"/>
      </rPr>
      <t xml:space="preserve">  </t>
    </r>
    <r>
      <rPr>
        <sz val="14"/>
        <rFont val="Arial"/>
        <family val="2"/>
      </rPr>
      <t xml:space="preserve">    </t>
    </r>
    <r>
      <rPr>
        <sz val="12"/>
        <rFont val="Arial"/>
        <family val="2"/>
      </rPr>
      <t xml:space="preserve"> </t>
    </r>
    <r>
      <rPr>
        <sz val="11"/>
        <rFont val="Arial"/>
        <family val="2"/>
      </rPr>
      <t>упак.-3,5м2</t>
    </r>
  </si>
  <si>
    <t>коричневый с отливом, красный Европа, серо-коричневый</t>
  </si>
  <si>
    <r>
      <rPr>
        <sz val="16"/>
        <rFont val="Arial"/>
        <family val="2"/>
      </rPr>
      <t>Аляска</t>
    </r>
    <r>
      <rPr>
        <sz val="12"/>
        <rFont val="Arial"/>
        <family val="2"/>
      </rPr>
      <t xml:space="preserve"> </t>
    </r>
    <r>
      <rPr>
        <sz val="14"/>
        <rFont val="Arial"/>
        <family val="2"/>
      </rPr>
      <t xml:space="preserve">       </t>
    </r>
    <r>
      <rPr>
        <sz val="12"/>
        <rFont val="Arial"/>
        <family val="2"/>
      </rPr>
      <t xml:space="preserve"> </t>
    </r>
    <r>
      <rPr>
        <sz val="11"/>
        <rFont val="Arial"/>
        <family val="2"/>
      </rPr>
      <t>упак.-2,57м2</t>
    </r>
  </si>
  <si>
    <t>терракота*, коричневый с отливом*,                                        дерево*, тёмный сланец*</t>
  </si>
  <si>
    <t>ГАРДЕН РУФ (Рулон 1х15 м, толщина 1.5мм)                      (цвет: черный, коричневый, натуральный красный, зеленый)</t>
  </si>
  <si>
    <t>АЙСБАР (Р)*, 20х1м, самоуплотняющаяся битумно-полимерная (СБС); 1,1мм</t>
  </si>
  <si>
    <r>
      <rPr>
        <sz val="10"/>
        <rFont val="Times New Roman"/>
        <family val="1"/>
      </rPr>
      <t xml:space="preserve">АЙСБАР (Ит) </t>
    </r>
    <r>
      <rPr>
        <b/>
        <sz val="10"/>
        <rFont val="Times New Roman"/>
        <family val="1"/>
      </rPr>
      <t xml:space="preserve">Safe Grip, </t>
    </r>
    <r>
      <rPr>
        <sz val="10"/>
        <rFont val="Times New Roman"/>
        <family val="1"/>
      </rPr>
      <t>25х10,5м, самозатягивающаяся битумно-полимерная (СБС); 1,2мм</t>
    </r>
  </si>
  <si>
    <t>Сейфити Base Силбар*, 20х1м,  (прибивается)</t>
  </si>
  <si>
    <t>Сейфити Base Силбар супер, 15х1м,  (прибивается)</t>
  </si>
  <si>
    <t>Сейфити  Base 2 overlap*, 15х1м, 2мм (с клейкой полосой)</t>
  </si>
  <si>
    <t>Сейфити  Base 2*, 15х1м, 2мм (прибивается)</t>
  </si>
  <si>
    <t>СТАРТБАР  30х1м, 0,9мм (прибивается)</t>
  </si>
  <si>
    <t xml:space="preserve">Сейфити Flex Vally 10х1м, (ендова) зеленый*, коричневый*, красный*, сланцевый*, террактовый*, серый </t>
  </si>
  <si>
    <t>Сейфити Flex Vally 10х1м, (ендова) синяя</t>
  </si>
  <si>
    <t>Битуминозный герметик "Битустик" 0,350 кг*</t>
  </si>
  <si>
    <t>тюбик</t>
  </si>
  <si>
    <t>Битуминозный герметик "Битустик", 5 кг*</t>
  </si>
  <si>
    <t>банка</t>
  </si>
  <si>
    <t>Сетка от насекомых, ширина 20см х 20м, 20см х50м алюминий*</t>
  </si>
  <si>
    <t>п.м.</t>
  </si>
  <si>
    <t>Снегозадержатель (снегостопор) (цвета 8017, RR32, 7024, 5005, 6020, 9005, RR29)*</t>
  </si>
  <si>
    <t>шт.</t>
  </si>
  <si>
    <t>Гвозди гладкие 3х30мм (цинк)*</t>
  </si>
  <si>
    <t>кг</t>
  </si>
  <si>
    <t>Гвозди ершёные 3х30мм (цинк)*</t>
  </si>
  <si>
    <t>Гвозди ершёные 3х40мм (цинк)*</t>
  </si>
  <si>
    <t>Фартук карнизный S1 2000х65х50мм (все цвета)*</t>
  </si>
  <si>
    <t>Фартук карнизный S14 2000х135х50мм (все цвета)*</t>
  </si>
  <si>
    <t>Фартук фронтонный S5 2000х90х30х60мм (все цвета)*</t>
  </si>
  <si>
    <t>Фартук пристенный S6 2000х30х20х70мм (все цвета)*</t>
  </si>
  <si>
    <t>* -  в  складской программе Фактум.</t>
  </si>
  <si>
    <t xml:space="preserve">Битумная черепица TEGOLA линия ТОП-Шингл </t>
  </si>
  <si>
    <t>с 01.07.2018</t>
  </si>
  <si>
    <t>Цвет</t>
  </si>
  <si>
    <t>0-100м2</t>
  </si>
  <si>
    <r>
      <rPr>
        <sz val="12"/>
        <rFont val="Arial"/>
        <family val="2"/>
      </rPr>
      <t>&lt;</t>
    </r>
    <r>
      <rPr>
        <sz val="10.8"/>
        <rFont val="Arial"/>
        <family val="2"/>
      </rPr>
      <t>250м2</t>
    </r>
  </si>
  <si>
    <r>
      <rPr>
        <sz val="12"/>
        <rFont val="Arial"/>
        <family val="2"/>
      </rPr>
      <t>&lt;50</t>
    </r>
    <r>
      <rPr>
        <sz val="10.8"/>
        <rFont val="Arial"/>
        <family val="2"/>
      </rPr>
      <t>0м3</t>
    </r>
  </si>
  <si>
    <r>
      <rPr>
        <b/>
        <sz val="16"/>
        <rFont val="Arial"/>
        <family val="2"/>
      </rPr>
      <t xml:space="preserve">Футуро   </t>
    </r>
    <r>
      <rPr>
        <b/>
        <sz val="12"/>
        <rFont val="Arial"/>
        <family val="2"/>
      </rPr>
      <t xml:space="preserve">                                  упак. - 3м2</t>
    </r>
  </si>
  <si>
    <t>красный, зеленый, коричневый*, серый</t>
  </si>
  <si>
    <t>упак.</t>
  </si>
  <si>
    <r>
      <rPr>
        <b/>
        <sz val="16"/>
        <rFont val="Arial"/>
        <family val="2"/>
      </rPr>
      <t xml:space="preserve">Смальто      </t>
    </r>
    <r>
      <rPr>
        <b/>
        <sz val="12"/>
        <rFont val="Arial"/>
        <family val="2"/>
      </rPr>
      <t xml:space="preserve">                               упак. - 3м2</t>
    </r>
  </si>
  <si>
    <r>
      <rPr>
        <b/>
        <sz val="16"/>
        <rFont val="Arial"/>
        <family val="2"/>
      </rPr>
      <t xml:space="preserve">Винтаж     </t>
    </r>
    <r>
      <rPr>
        <b/>
        <sz val="12"/>
        <rFont val="Arial"/>
        <family val="2"/>
      </rPr>
      <t xml:space="preserve">                            упак. - 3,05м2</t>
    </r>
  </si>
  <si>
    <t>красный, зеленый, коричневый, серый</t>
  </si>
  <si>
    <r>
      <rPr>
        <b/>
        <sz val="16"/>
        <rFont val="Arial"/>
        <family val="2"/>
      </rPr>
      <t xml:space="preserve">Премьер                      </t>
    </r>
    <r>
      <rPr>
        <b/>
        <sz val="12"/>
        <rFont val="Arial"/>
        <family val="2"/>
      </rPr>
      <t>упак. - 2,57м2</t>
    </r>
  </si>
  <si>
    <t>темно-коричневый, светло-коричневый, красно-коричневый</t>
  </si>
  <si>
    <t>Сейфити Base 2 overlap*, 15х1м, 2мм (с клейкой полосой)</t>
  </si>
  <si>
    <t>Сейфити Base 2*, 15х1м, 2мм (прибивается)</t>
  </si>
  <si>
    <t>рулон</t>
  </si>
  <si>
    <t>Сетка от насекомых*, ширина 20см х 20и, алюминий</t>
  </si>
  <si>
    <t>Гвозди гладкие* 3х30мм (цинк)</t>
  </si>
  <si>
    <t>Гвозди ершёные* 3х30мм (цинк)</t>
  </si>
  <si>
    <t>Гвозди ершёные* 3х40мм (цинк)</t>
  </si>
  <si>
    <t>Фартук карнизный S1* 2000х65х50мм (все цвета)</t>
  </si>
  <si>
    <t>Фартук карнизный S14* 2000х135х50мм (все цвета)</t>
  </si>
  <si>
    <t>Фартук фронтонный S5* 2000х90х30х60мм (все цвета)</t>
  </si>
  <si>
    <t>Фартук пристенный S6* 2000х30х20х70мм (все цвета)</t>
  </si>
  <si>
    <r>
      <rPr>
        <b/>
        <i/>
        <sz val="20"/>
        <color indexed="9"/>
        <rFont val="Arial"/>
        <family val="2"/>
      </rPr>
      <t>ГИБКАЯ БИТУМНАЯ ЧЕРЕПИЦА "</t>
    </r>
    <r>
      <rPr>
        <b/>
        <sz val="20"/>
        <color indexed="9"/>
        <rFont val="Arial"/>
        <family val="2"/>
      </rPr>
      <t>Nobil Tile</t>
    </r>
    <r>
      <rPr>
        <sz val="20"/>
        <color indexed="9"/>
        <rFont val="Arial"/>
        <family val="2"/>
      </rPr>
      <t>"</t>
    </r>
  </si>
  <si>
    <r>
      <rPr>
        <sz val="16"/>
        <rFont val="Arial"/>
        <family val="2"/>
      </rPr>
      <t xml:space="preserve">Лофт                              </t>
    </r>
    <r>
      <rPr>
        <sz val="10"/>
        <rFont val="Arial"/>
        <family val="2"/>
      </rPr>
      <t xml:space="preserve">    </t>
    </r>
    <r>
      <rPr>
        <sz val="11"/>
        <rFont val="Arial"/>
        <family val="2"/>
      </rPr>
      <t xml:space="preserve">     упак.-3,5м2</t>
    </r>
  </si>
  <si>
    <t>серо-коричневый, дерево, красно-коричневый</t>
  </si>
  <si>
    <r>
      <rPr>
        <sz val="16"/>
        <rFont val="Arial"/>
        <family val="2"/>
      </rPr>
      <t xml:space="preserve">Верона                                                </t>
    </r>
    <r>
      <rPr>
        <sz val="11"/>
        <rFont val="Arial"/>
        <family val="2"/>
      </rPr>
      <t xml:space="preserve">                                                   упак.-3,5м2</t>
    </r>
  </si>
  <si>
    <t>красный с отливом, темно-серый, коричневый</t>
  </si>
  <si>
    <r>
      <rPr>
        <sz val="16"/>
        <rFont val="Arial"/>
        <family val="2"/>
      </rPr>
      <t xml:space="preserve">Вест                                                       </t>
    </r>
    <r>
      <rPr>
        <sz val="11"/>
        <rFont val="Arial"/>
        <family val="2"/>
      </rPr>
      <t xml:space="preserve">                     упак.-3,45м2</t>
    </r>
  </si>
  <si>
    <t>темно-серый, терракота, темно-красный, красно-коричневый, светло-коричневый</t>
  </si>
  <si>
    <r>
      <rPr>
        <sz val="16"/>
        <rFont val="Arial"/>
        <family val="2"/>
      </rPr>
      <t xml:space="preserve">Акцент             </t>
    </r>
    <r>
      <rPr>
        <sz val="10"/>
        <rFont val="Arial"/>
        <family val="2"/>
      </rPr>
      <t xml:space="preserve">                   </t>
    </r>
    <r>
      <rPr>
        <sz val="11"/>
        <rFont val="Arial"/>
        <family val="2"/>
      </rPr>
      <t xml:space="preserve">                                         упак.-3,45м2</t>
    </r>
  </si>
  <si>
    <t>серо-коричневый , темно-красный, красно-коричневый, дерево</t>
  </si>
  <si>
    <r>
      <rPr>
        <sz val="16"/>
        <rFont val="Arial"/>
        <family val="2"/>
      </rPr>
      <t xml:space="preserve">Шервуд </t>
    </r>
    <r>
      <rPr>
        <sz val="14"/>
        <rFont val="Arial"/>
        <family val="2"/>
      </rPr>
      <t xml:space="preserve">       </t>
    </r>
    <r>
      <rPr>
        <sz val="12"/>
        <rFont val="Arial"/>
        <family val="2"/>
      </rPr>
      <t xml:space="preserve"> </t>
    </r>
    <r>
      <rPr>
        <sz val="11"/>
        <rFont val="Arial"/>
        <family val="2"/>
      </rPr>
      <t>упак.-2,57м2</t>
    </r>
  </si>
  <si>
    <t>темно-серый, терракота, дерево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</si>
</sst>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MM/DD/YYYY"/>
    <numFmt numFmtId="166" formatCode="#,##0&quot;р.&quot;"/>
    <numFmt numFmtId="167" formatCode="000000"/>
    <numFmt numFmtId="168" formatCode="@"/>
    <numFmt numFmtId="169" formatCode="#,##0&quot;р.&quot;;[RED]#,##0&quot;р.&quot;"/>
  </numFmts>
  <fonts count="44">
    <font>
      <sz val="10"/>
      <name val="Arial Cyr"/>
      <family val="0"/>
    </font>
    <font>
      <sz val="10"/>
      <name val="Arial"/>
      <family val="0"/>
    </font>
    <font>
      <sz val="24"/>
      <name val="Arial"/>
      <family val="2"/>
    </font>
    <font>
      <sz val="24"/>
      <name val="Times New Roman"/>
      <family val="1"/>
    </font>
    <font>
      <b/>
      <i/>
      <sz val="16"/>
      <color indexed="9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b/>
      <i/>
      <sz val="26"/>
      <color indexed="9"/>
      <name val="Arial"/>
      <family val="2"/>
    </font>
    <font>
      <b/>
      <sz val="20"/>
      <name val="Times New Roman"/>
      <family val="1"/>
    </font>
    <font>
      <sz val="11"/>
      <name val="Arial"/>
      <family val="2"/>
    </font>
    <font>
      <sz val="7"/>
      <name val="Arial"/>
      <family val="2"/>
    </font>
    <font>
      <sz val="11"/>
      <color indexed="9"/>
      <name val="Arial"/>
      <family val="2"/>
    </font>
    <font>
      <sz val="11"/>
      <name val="Times New Roman"/>
      <family val="1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9"/>
      <name val="Times New Roman"/>
      <family val="1"/>
    </font>
    <font>
      <sz val="9"/>
      <name val="Arial"/>
      <family val="2"/>
    </font>
    <font>
      <vertAlign val="superscript"/>
      <sz val="9"/>
      <name val="Arial"/>
      <family val="2"/>
    </font>
    <font>
      <sz val="12"/>
      <color indexed="10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20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9"/>
      <name val="Times New Roman"/>
      <family val="1"/>
    </font>
    <font>
      <b/>
      <sz val="14"/>
      <name val="Arial"/>
      <family val="2"/>
    </font>
    <font>
      <b/>
      <i/>
      <sz val="20"/>
      <color indexed="9"/>
      <name val="Arial"/>
      <family val="2"/>
    </font>
    <font>
      <b/>
      <sz val="12"/>
      <color indexed="9"/>
      <name val="Arial"/>
      <family val="2"/>
    </font>
    <font>
      <sz val="10.8"/>
      <name val="Arial"/>
      <family val="2"/>
    </font>
    <font>
      <b/>
      <sz val="16"/>
      <name val="Arial"/>
      <family val="2"/>
    </font>
    <font>
      <b/>
      <sz val="20"/>
      <color indexed="9"/>
      <name val="Arial"/>
      <family val="2"/>
    </font>
    <font>
      <sz val="20"/>
      <color indexed="9"/>
      <name val="Arial"/>
      <family val="2"/>
    </font>
    <font>
      <i/>
      <sz val="26"/>
      <color indexed="9"/>
      <name val="Arial"/>
      <family val="2"/>
    </font>
    <font>
      <sz val="18"/>
      <color indexed="9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 applyNumberFormat="0" applyFill="0" applyBorder="0" applyAlignment="0" applyProtection="0"/>
  </cellStyleXfs>
  <cellXfs count="99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3" borderId="0" xfId="0" applyFill="1" applyAlignment="1">
      <alignment/>
    </xf>
    <xf numFmtId="164" fontId="0" fillId="2" borderId="0" xfId="0" applyFont="1" applyFill="1" applyAlignment="1">
      <alignment/>
    </xf>
    <xf numFmtId="164" fontId="0" fillId="2" borderId="0" xfId="0" applyFont="1" applyFill="1" applyAlignment="1">
      <alignment horizontal="center"/>
    </xf>
    <xf numFmtId="164" fontId="2" fillId="0" borderId="1" xfId="0" applyFont="1" applyFill="1" applyBorder="1" applyAlignment="1">
      <alignment vertical="center" shrinkToFit="1"/>
    </xf>
    <xf numFmtId="164" fontId="2" fillId="0" borderId="2" xfId="0" applyFont="1" applyFill="1" applyBorder="1" applyAlignment="1">
      <alignment vertical="center" shrinkToFit="1"/>
    </xf>
    <xf numFmtId="164" fontId="2" fillId="0" borderId="3" xfId="0" applyFont="1" applyFill="1" applyBorder="1" applyAlignment="1">
      <alignment vertical="center" shrinkToFit="1"/>
    </xf>
    <xf numFmtId="164" fontId="3" fillId="3" borderId="0" xfId="0" applyFont="1" applyFill="1" applyBorder="1" applyAlignment="1">
      <alignment horizontal="right" vertical="center" shrinkToFit="1"/>
    </xf>
    <xf numFmtId="164" fontId="2" fillId="0" borderId="4" xfId="0" applyFont="1" applyFill="1" applyBorder="1" applyAlignment="1">
      <alignment horizontal="center" vertical="center" shrinkToFit="1"/>
    </xf>
    <xf numFmtId="164" fontId="2" fillId="0" borderId="0" xfId="0" applyFont="1" applyFill="1" applyBorder="1" applyAlignment="1">
      <alignment horizontal="center" vertical="center" shrinkToFit="1"/>
    </xf>
    <xf numFmtId="164" fontId="2" fillId="0" borderId="5" xfId="0" applyFont="1" applyFill="1" applyBorder="1" applyAlignment="1">
      <alignment horizontal="center" vertical="center" shrinkToFit="1"/>
    </xf>
    <xf numFmtId="164" fontId="2" fillId="0" borderId="6" xfId="0" applyFont="1" applyFill="1" applyBorder="1" applyAlignment="1">
      <alignment horizontal="center" vertical="center" shrinkToFit="1"/>
    </xf>
    <xf numFmtId="164" fontId="2" fillId="0" borderId="7" xfId="0" applyFont="1" applyFill="1" applyBorder="1" applyAlignment="1">
      <alignment horizontal="center" vertical="center" shrinkToFit="1"/>
    </xf>
    <xf numFmtId="164" fontId="2" fillId="0" borderId="8" xfId="0" applyFont="1" applyFill="1" applyBorder="1" applyAlignment="1">
      <alignment horizontal="center" vertical="center" shrinkToFit="1"/>
    </xf>
    <xf numFmtId="164" fontId="4" fillId="4" borderId="9" xfId="0" applyFont="1" applyFill="1" applyBorder="1" applyAlignment="1">
      <alignment horizontal="center" vertical="center" shrinkToFit="1"/>
    </xf>
    <xf numFmtId="164" fontId="7" fillId="4" borderId="7" xfId="0" applyFont="1" applyFill="1" applyBorder="1" applyAlignment="1">
      <alignment horizontal="center" vertical="center" shrinkToFit="1"/>
    </xf>
    <xf numFmtId="165" fontId="8" fillId="3" borderId="0" xfId="0" applyNumberFormat="1" applyFont="1" applyFill="1" applyBorder="1" applyAlignment="1">
      <alignment horizontal="center" vertical="center" shrinkToFit="1"/>
    </xf>
    <xf numFmtId="164" fontId="9" fillId="5" borderId="9" xfId="0" applyFont="1" applyFill="1" applyBorder="1" applyAlignment="1">
      <alignment horizontal="center" vertical="center" shrinkToFit="1"/>
    </xf>
    <xf numFmtId="164" fontId="10" fillId="5" borderId="9" xfId="0" applyFont="1" applyFill="1" applyBorder="1" applyAlignment="1">
      <alignment horizontal="center" vertical="center" wrapText="1"/>
    </xf>
    <xf numFmtId="164" fontId="11" fillId="6" borderId="9" xfId="0" applyFont="1" applyFill="1" applyBorder="1" applyAlignment="1">
      <alignment horizontal="center" vertical="center" shrinkToFit="1"/>
    </xf>
    <xf numFmtId="164" fontId="12" fillId="3" borderId="0" xfId="0" applyFont="1" applyFill="1" applyBorder="1" applyAlignment="1">
      <alignment horizontal="center" vertical="center" shrinkToFit="1"/>
    </xf>
    <xf numFmtId="164" fontId="13" fillId="6" borderId="10" xfId="0" applyFont="1" applyFill="1" applyBorder="1" applyAlignment="1">
      <alignment horizontal="center" vertical="center" shrinkToFit="1"/>
    </xf>
    <xf numFmtId="164" fontId="13" fillId="6" borderId="11" xfId="0" applyFont="1" applyFill="1" applyBorder="1" applyAlignment="1">
      <alignment vertical="center" shrinkToFit="1"/>
    </xf>
    <xf numFmtId="164" fontId="14" fillId="5" borderId="9" xfId="0" applyFont="1" applyFill="1" applyBorder="1" applyAlignment="1">
      <alignment horizontal="center" vertical="center" shrinkToFit="1"/>
    </xf>
    <xf numFmtId="164" fontId="15" fillId="3" borderId="0" xfId="0" applyFont="1" applyFill="1" applyBorder="1" applyAlignment="1">
      <alignment horizontal="left" vertical="center" wrapText="1" indent="1" shrinkToFit="1"/>
    </xf>
    <xf numFmtId="164" fontId="16" fillId="5" borderId="9" xfId="0" applyFont="1" applyFill="1" applyBorder="1" applyAlignment="1">
      <alignment horizontal="center" vertical="center" shrinkToFit="1"/>
    </xf>
    <xf numFmtId="164" fontId="18" fillId="5" borderId="9" xfId="0" applyFont="1" applyFill="1" applyBorder="1" applyAlignment="1">
      <alignment horizontal="center" vertical="center" shrinkToFit="1"/>
    </xf>
    <xf numFmtId="164" fontId="19" fillId="5" borderId="9" xfId="0" applyFont="1" applyFill="1" applyBorder="1" applyAlignment="1">
      <alignment horizontal="left" vertical="center" wrapText="1"/>
    </xf>
    <xf numFmtId="164" fontId="9" fillId="5" borderId="9" xfId="0" applyFont="1" applyFill="1" applyBorder="1" applyAlignment="1">
      <alignment horizontal="center" vertical="center" wrapText="1"/>
    </xf>
    <xf numFmtId="164" fontId="20" fillId="5" borderId="9" xfId="0" applyFont="1" applyFill="1" applyBorder="1" applyAlignment="1">
      <alignment horizontal="center" vertical="center" shrinkToFit="1"/>
    </xf>
    <xf numFmtId="166" fontId="21" fillId="5" borderId="9" xfId="0" applyNumberFormat="1" applyFont="1" applyFill="1" applyBorder="1" applyAlignment="1">
      <alignment horizontal="center" vertical="center" shrinkToFit="1"/>
    </xf>
    <xf numFmtId="166" fontId="9" fillId="5" borderId="9" xfId="0" applyNumberFormat="1" applyFont="1" applyFill="1" applyBorder="1" applyAlignment="1">
      <alignment horizontal="center" vertical="center" shrinkToFit="1"/>
    </xf>
    <xf numFmtId="166" fontId="9" fillId="7" borderId="9" xfId="0" applyNumberFormat="1" applyFont="1" applyFill="1" applyBorder="1" applyAlignment="1">
      <alignment horizontal="center" vertical="center" shrinkToFit="1"/>
    </xf>
    <xf numFmtId="166" fontId="12" fillId="3" borderId="0" xfId="0" applyNumberFormat="1" applyFont="1" applyFill="1" applyBorder="1" applyAlignment="1">
      <alignment horizontal="center" vertical="center" shrinkToFit="1"/>
    </xf>
    <xf numFmtId="164" fontId="9" fillId="5" borderId="12" xfId="0" applyFont="1" applyFill="1" applyBorder="1" applyAlignment="1">
      <alignment horizontal="center" vertical="center" wrapText="1"/>
    </xf>
    <xf numFmtId="164" fontId="20" fillId="5" borderId="12" xfId="0" applyFont="1" applyFill="1" applyBorder="1" applyAlignment="1">
      <alignment horizontal="center" vertical="center" shrinkToFit="1"/>
    </xf>
    <xf numFmtId="164" fontId="19" fillId="5" borderId="12" xfId="0" applyFont="1" applyFill="1" applyBorder="1" applyAlignment="1">
      <alignment horizontal="left" vertical="center" wrapText="1"/>
    </xf>
    <xf numFmtId="164" fontId="1" fillId="5" borderId="9" xfId="0" applyFont="1" applyFill="1" applyBorder="1" applyAlignment="1">
      <alignment horizontal="left" vertical="center" wrapText="1"/>
    </xf>
    <xf numFmtId="166" fontId="26" fillId="5" borderId="9" xfId="0" applyNumberFormat="1" applyFont="1" applyFill="1" applyBorder="1" applyAlignment="1">
      <alignment horizontal="center" vertical="center" shrinkToFit="1"/>
    </xf>
    <xf numFmtId="166" fontId="27" fillId="5" borderId="9" xfId="0" applyNumberFormat="1" applyFont="1" applyFill="1" applyBorder="1" applyAlignment="1">
      <alignment horizontal="center" vertical="center" shrinkToFit="1"/>
    </xf>
    <xf numFmtId="166" fontId="27" fillId="7" borderId="9" xfId="0" applyNumberFormat="1" applyFont="1" applyFill="1" applyBorder="1" applyAlignment="1">
      <alignment horizontal="center" vertical="center" shrinkToFit="1"/>
    </xf>
    <xf numFmtId="164" fontId="28" fillId="5" borderId="9" xfId="0" applyFont="1" applyFill="1" applyBorder="1" applyAlignment="1">
      <alignment horizontal="left" vertical="center" wrapText="1"/>
    </xf>
    <xf numFmtId="164" fontId="29" fillId="5" borderId="9" xfId="0" applyFont="1" applyFill="1" applyBorder="1" applyAlignment="1">
      <alignment horizontal="center" vertical="center" shrinkToFit="1"/>
    </xf>
    <xf numFmtId="166" fontId="30" fillId="5" borderId="9" xfId="0" applyNumberFormat="1" applyFont="1" applyFill="1" applyBorder="1" applyAlignment="1">
      <alignment horizontal="center" vertical="center" shrinkToFit="1"/>
    </xf>
    <xf numFmtId="166" fontId="12" fillId="5" borderId="9" xfId="0" applyNumberFormat="1" applyFont="1" applyFill="1" applyBorder="1" applyAlignment="1">
      <alignment horizontal="center" vertical="center" shrinkToFit="1"/>
    </xf>
    <xf numFmtId="166" fontId="12" fillId="7" borderId="9" xfId="0" applyNumberFormat="1" applyFont="1" applyFill="1" applyBorder="1" applyAlignment="1">
      <alignment horizontal="center" vertical="center" shrinkToFit="1"/>
    </xf>
    <xf numFmtId="166" fontId="32" fillId="5" borderId="9" xfId="0" applyNumberFormat="1" applyFont="1" applyFill="1" applyBorder="1" applyAlignment="1">
      <alignment horizontal="center" vertical="center" shrinkToFit="1"/>
    </xf>
    <xf numFmtId="166" fontId="33" fillId="5" borderId="9" xfId="0" applyNumberFormat="1" applyFont="1" applyFill="1" applyBorder="1" applyAlignment="1">
      <alignment horizontal="center" vertical="center" shrinkToFit="1"/>
    </xf>
    <xf numFmtId="166" fontId="33" fillId="7" borderId="9" xfId="0" applyNumberFormat="1" applyFont="1" applyFill="1" applyBorder="1" applyAlignment="1">
      <alignment horizontal="center" vertical="center" shrinkToFit="1"/>
    </xf>
    <xf numFmtId="164" fontId="28" fillId="5" borderId="9" xfId="0" applyFont="1" applyFill="1" applyBorder="1" applyAlignment="1">
      <alignment horizontal="left" vertical="center" shrinkToFit="1"/>
    </xf>
    <xf numFmtId="166" fontId="32" fillId="7" borderId="9" xfId="0" applyNumberFormat="1" applyFont="1" applyFill="1" applyBorder="1" applyAlignment="1">
      <alignment horizontal="center" vertical="center" shrinkToFit="1"/>
    </xf>
    <xf numFmtId="164" fontId="1" fillId="0" borderId="9" xfId="0" applyFont="1" applyFill="1" applyBorder="1" applyAlignment="1">
      <alignment horizontal="left" vertical="center" wrapText="1"/>
    </xf>
    <xf numFmtId="164" fontId="1" fillId="5" borderId="9" xfId="0" applyFont="1" applyFill="1" applyBorder="1" applyAlignment="1">
      <alignment horizontal="left" vertical="center" shrinkToFit="1"/>
    </xf>
    <xf numFmtId="164" fontId="20" fillId="0" borderId="9" xfId="0" applyFont="1" applyBorder="1" applyAlignment="1">
      <alignment horizontal="center" vertical="center"/>
    </xf>
    <xf numFmtId="167" fontId="1" fillId="0" borderId="9" xfId="0" applyNumberFormat="1" applyFont="1" applyFill="1" applyBorder="1" applyAlignment="1">
      <alignment horizontal="left" vertical="center" wrapText="1" shrinkToFit="1"/>
    </xf>
    <xf numFmtId="168" fontId="1" fillId="5" borderId="9" xfId="0" applyNumberFormat="1" applyFont="1" applyFill="1" applyBorder="1" applyAlignment="1">
      <alignment horizontal="left" vertical="center" wrapText="1" shrinkToFit="1"/>
    </xf>
    <xf numFmtId="164" fontId="1" fillId="0" borderId="9" xfId="0" applyFont="1" applyFill="1" applyBorder="1" applyAlignment="1">
      <alignment horizontal="left" vertical="center" shrinkToFit="1"/>
    </xf>
    <xf numFmtId="166" fontId="9" fillId="0" borderId="9" xfId="0" applyNumberFormat="1" applyFont="1" applyFill="1" applyBorder="1" applyAlignment="1">
      <alignment horizontal="center" vertical="center" shrinkToFit="1"/>
    </xf>
    <xf numFmtId="164" fontId="20" fillId="0" borderId="9" xfId="0" applyFont="1" applyFill="1" applyBorder="1" applyAlignment="1">
      <alignment horizontal="center" vertical="center" shrinkToFit="1"/>
    </xf>
    <xf numFmtId="164" fontId="34" fillId="2" borderId="0" xfId="0" applyFont="1" applyFill="1" applyBorder="1" applyAlignment="1">
      <alignment vertical="center" wrapText="1"/>
    </xf>
    <xf numFmtId="168" fontId="35" fillId="8" borderId="9" xfId="0" applyNumberFormat="1" applyFont="1" applyFill="1" applyBorder="1" applyAlignment="1">
      <alignment horizontal="center" vertical="center" wrapText="1"/>
    </xf>
    <xf numFmtId="164" fontId="1" fillId="2" borderId="0" xfId="0" applyFont="1" applyFill="1" applyAlignment="1">
      <alignment/>
    </xf>
    <xf numFmtId="164" fontId="25" fillId="0" borderId="1" xfId="0" applyFont="1" applyBorder="1" applyAlignment="1">
      <alignment/>
    </xf>
    <xf numFmtId="164" fontId="25" fillId="0" borderId="2" xfId="0" applyFont="1" applyBorder="1" applyAlignment="1">
      <alignment/>
    </xf>
    <xf numFmtId="164" fontId="0" fillId="2" borderId="0" xfId="0" applyFill="1" applyAlignment="1">
      <alignment/>
    </xf>
    <xf numFmtId="164" fontId="25" fillId="0" borderId="4" xfId="0" applyFont="1" applyBorder="1" applyAlignment="1">
      <alignment/>
    </xf>
    <xf numFmtId="164" fontId="25" fillId="0" borderId="0" xfId="0" applyFont="1" applyBorder="1" applyAlignment="1">
      <alignment/>
    </xf>
    <xf numFmtId="164" fontId="25" fillId="0" borderId="6" xfId="0" applyFont="1" applyBorder="1" applyAlignment="1">
      <alignment/>
    </xf>
    <xf numFmtId="164" fontId="25" fillId="0" borderId="7" xfId="0" applyFont="1" applyBorder="1" applyAlignment="1">
      <alignment/>
    </xf>
    <xf numFmtId="164" fontId="36" fillId="4" borderId="10" xfId="0" applyFont="1" applyFill="1" applyBorder="1" applyAlignment="1">
      <alignment horizontal="center" vertical="center" shrinkToFit="1"/>
    </xf>
    <xf numFmtId="164" fontId="7" fillId="4" borderId="6" xfId="0" applyFont="1" applyFill="1" applyBorder="1" applyAlignment="1">
      <alignment horizontal="center" vertical="center" shrinkToFit="1"/>
    </xf>
    <xf numFmtId="164" fontId="25" fillId="0" borderId="9" xfId="0" applyFont="1" applyBorder="1" applyAlignment="1">
      <alignment horizontal="center" vertical="center" wrapText="1"/>
    </xf>
    <xf numFmtId="164" fontId="37" fillId="6" borderId="9" xfId="0" applyFont="1" applyFill="1" applyBorder="1" applyAlignment="1">
      <alignment horizontal="center" vertical="center" wrapText="1"/>
    </xf>
    <xf numFmtId="164" fontId="39" fillId="0" borderId="9" xfId="0" applyFont="1" applyBorder="1" applyAlignment="1">
      <alignment horizontal="center" vertical="center" wrapText="1"/>
    </xf>
    <xf numFmtId="164" fontId="25" fillId="0" borderId="9" xfId="0" applyFont="1" applyBorder="1" applyAlignment="1">
      <alignment horizontal="center" wrapText="1"/>
    </xf>
    <xf numFmtId="169" fontId="14" fillId="0" borderId="9" xfId="0" applyNumberFormat="1" applyFont="1" applyBorder="1" applyAlignment="1">
      <alignment horizontal="center" vertical="center" wrapText="1"/>
    </xf>
    <xf numFmtId="169" fontId="25" fillId="0" borderId="9" xfId="0" applyNumberFormat="1" applyFont="1" applyBorder="1" applyAlignment="1">
      <alignment horizontal="center" vertical="center" wrapText="1"/>
    </xf>
    <xf numFmtId="169" fontId="25" fillId="7" borderId="9" xfId="0" applyNumberFormat="1" applyFont="1" applyFill="1" applyBorder="1" applyAlignment="1">
      <alignment horizontal="center" vertical="center" wrapText="1"/>
    </xf>
    <xf numFmtId="169" fontId="14" fillId="0" borderId="9" xfId="0" applyNumberFormat="1" applyFont="1" applyFill="1" applyBorder="1" applyAlignment="1">
      <alignment horizontal="center" vertical="center" wrapText="1"/>
    </xf>
    <xf numFmtId="164" fontId="39" fillId="0" borderId="10" xfId="0" applyFont="1" applyBorder="1" applyAlignment="1">
      <alignment horizontal="center" vertical="center" wrapText="1"/>
    </xf>
    <xf numFmtId="164" fontId="25" fillId="0" borderId="11" xfId="0" applyFont="1" applyBorder="1" applyAlignment="1">
      <alignment horizontal="center" vertical="center" wrapText="1"/>
    </xf>
    <xf numFmtId="169" fontId="14" fillId="7" borderId="9" xfId="0" applyNumberFormat="1" applyFont="1" applyFill="1" applyBorder="1" applyAlignment="1">
      <alignment horizontal="center" vertical="center" wrapText="1"/>
    </xf>
    <xf numFmtId="164" fontId="1" fillId="0" borderId="9" xfId="0" applyFont="1" applyBorder="1" applyAlignment="1">
      <alignment horizontal="center" vertical="center" wrapText="1"/>
    </xf>
    <xf numFmtId="168" fontId="1" fillId="0" borderId="9" xfId="0" applyNumberFormat="1" applyFont="1" applyFill="1" applyBorder="1" applyAlignment="1">
      <alignment horizontal="left" vertical="center" wrapText="1" shrinkToFit="1"/>
    </xf>
    <xf numFmtId="166" fontId="21" fillId="0" borderId="9" xfId="0" applyNumberFormat="1" applyFont="1" applyFill="1" applyBorder="1" applyAlignment="1">
      <alignment horizontal="center" vertical="center" shrinkToFit="1"/>
    </xf>
    <xf numFmtId="164" fontId="2" fillId="0" borderId="11" xfId="0" applyFont="1" applyFill="1" applyBorder="1" applyAlignment="1">
      <alignment vertical="center" shrinkToFit="1"/>
    </xf>
    <xf numFmtId="164" fontId="2" fillId="0" borderId="4" xfId="0" applyFont="1" applyFill="1" applyBorder="1" applyAlignment="1">
      <alignment vertical="center" shrinkToFit="1"/>
    </xf>
    <xf numFmtId="164" fontId="2" fillId="0" borderId="0" xfId="0" applyFont="1" applyFill="1" applyBorder="1" applyAlignment="1">
      <alignment vertical="center" shrinkToFit="1"/>
    </xf>
    <xf numFmtId="164" fontId="2" fillId="0" borderId="6" xfId="0" applyFont="1" applyFill="1" applyBorder="1" applyAlignment="1">
      <alignment vertical="center" shrinkToFit="1"/>
    </xf>
    <xf numFmtId="164" fontId="2" fillId="0" borderId="7" xfId="0" applyFont="1" applyFill="1" applyBorder="1" applyAlignment="1">
      <alignment vertical="center" shrinkToFit="1"/>
    </xf>
    <xf numFmtId="164" fontId="42" fillId="4" borderId="6" xfId="0" applyFont="1" applyFill="1" applyBorder="1" applyAlignment="1">
      <alignment horizontal="center" vertical="center" shrinkToFit="1"/>
    </xf>
    <xf numFmtId="165" fontId="43" fillId="9" borderId="11" xfId="0" applyNumberFormat="1" applyFont="1" applyFill="1" applyBorder="1" applyAlignment="1">
      <alignment vertical="center" shrinkToFit="1"/>
    </xf>
    <xf numFmtId="164" fontId="9" fillId="6" borderId="9" xfId="0" applyFont="1" applyFill="1" applyBorder="1" applyAlignment="1">
      <alignment horizontal="center" vertical="center" shrinkToFit="1"/>
    </xf>
    <xf numFmtId="166" fontId="30" fillId="8" borderId="9" xfId="0" applyNumberFormat="1" applyFont="1" applyFill="1" applyBorder="1" applyAlignment="1">
      <alignment horizontal="center" vertical="center" shrinkToFit="1"/>
    </xf>
    <xf numFmtId="164" fontId="39" fillId="8" borderId="9" xfId="0" applyFont="1" applyFill="1" applyBorder="1" applyAlignment="1">
      <alignment horizontal="center" vertical="center" shrinkToFit="1"/>
    </xf>
    <xf numFmtId="166" fontId="9" fillId="5" borderId="0" xfId="0" applyNumberFormat="1" applyFont="1" applyFill="1" applyBorder="1" applyAlignment="1">
      <alignment horizontal="center" vertical="center" shrinkToFi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jpeg" /><Relationship Id="rId5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381000</xdr:colOff>
      <xdr:row>1</xdr:row>
      <xdr:rowOff>47625</xdr:rowOff>
    </xdr:from>
    <xdr:to>
      <xdr:col>7</xdr:col>
      <xdr:colOff>428625</xdr:colOff>
      <xdr:row>4</xdr:row>
      <xdr:rowOff>200025</xdr:rowOff>
    </xdr:to>
    <xdr:pic>
      <xdr:nvPicPr>
        <xdr:cNvPr id="1" name="Изображение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71450"/>
          <a:ext cx="7515225" cy="981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2066925</xdr:colOff>
      <xdr:row>7</xdr:row>
      <xdr:rowOff>76200</xdr:rowOff>
    </xdr:from>
    <xdr:to>
      <xdr:col>2</xdr:col>
      <xdr:colOff>1438275</xdr:colOff>
      <xdr:row>8</xdr:row>
      <xdr:rowOff>857250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2247900"/>
          <a:ext cx="1514475" cy="1057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2000250</xdr:colOff>
      <xdr:row>9</xdr:row>
      <xdr:rowOff>123825</xdr:rowOff>
    </xdr:from>
    <xdr:to>
      <xdr:col>2</xdr:col>
      <xdr:colOff>1438275</xdr:colOff>
      <xdr:row>10</xdr:row>
      <xdr:rowOff>762000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47900" y="3476625"/>
          <a:ext cx="1581150" cy="1047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2009775</xdr:colOff>
      <xdr:row>11</xdr:row>
      <xdr:rowOff>19050</xdr:rowOff>
    </xdr:from>
    <xdr:to>
      <xdr:col>2</xdr:col>
      <xdr:colOff>1362075</xdr:colOff>
      <xdr:row>12</xdr:row>
      <xdr:rowOff>666750</xdr:rowOff>
    </xdr:to>
    <xdr:pic>
      <xdr:nvPicPr>
        <xdr:cNvPr id="3" name="Рисунок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57425" y="4695825"/>
          <a:ext cx="1495425" cy="1057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2000250</xdr:colOff>
      <xdr:row>12</xdr:row>
      <xdr:rowOff>752475</xdr:rowOff>
    </xdr:from>
    <xdr:to>
      <xdr:col>2</xdr:col>
      <xdr:colOff>1400175</xdr:colOff>
      <xdr:row>14</xdr:row>
      <xdr:rowOff>514350</xdr:rowOff>
    </xdr:to>
    <xdr:pic>
      <xdr:nvPicPr>
        <xdr:cNvPr id="4" name="Рисунок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47900" y="5838825"/>
          <a:ext cx="1543050" cy="1095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666750</xdr:colOff>
      <xdr:row>1</xdr:row>
      <xdr:rowOff>95250</xdr:rowOff>
    </xdr:from>
    <xdr:to>
      <xdr:col>7</xdr:col>
      <xdr:colOff>19050</xdr:colOff>
      <xdr:row>4</xdr:row>
      <xdr:rowOff>133350</xdr:rowOff>
    </xdr:to>
    <xdr:pic>
      <xdr:nvPicPr>
        <xdr:cNvPr id="5" name="Изображение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4400" y="257175"/>
          <a:ext cx="7553325" cy="981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285750</xdr:colOff>
      <xdr:row>1</xdr:row>
      <xdr:rowOff>161925</xdr:rowOff>
    </xdr:from>
    <xdr:to>
      <xdr:col>7</xdr:col>
      <xdr:colOff>552450</xdr:colOff>
      <xdr:row>4</xdr:row>
      <xdr:rowOff>200025</xdr:rowOff>
    </xdr:to>
    <xdr:pic>
      <xdr:nvPicPr>
        <xdr:cNvPr id="1" name="Изображение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85750"/>
          <a:ext cx="7515225" cy="981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42"/>
  <sheetViews>
    <sheetView showGridLines="0" tabSelected="1" zoomScale="90" zoomScaleNormal="9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9" sqref="K9"/>
    </sheetView>
  </sheetViews>
  <sheetFormatPr defaultColWidth="37.00390625" defaultRowHeight="12.75"/>
  <cols>
    <col min="1" max="1" width="1.875" style="1" customWidth="1"/>
    <col min="2" max="2" width="16.25390625" style="0" customWidth="1"/>
    <col min="3" max="3" width="37.75390625" style="2" customWidth="1"/>
    <col min="4" max="4" width="5.75390625" style="2" customWidth="1"/>
    <col min="5" max="5" width="12.75390625" style="3" customWidth="1"/>
    <col min="6" max="8" width="12.75390625" style="2" customWidth="1"/>
    <col min="9" max="9" width="3.25390625" style="2" hidden="1" customWidth="1"/>
    <col min="10" max="10" width="3.75390625" style="2" customWidth="1"/>
    <col min="11" max="207" width="38.50390625" style="1" customWidth="1"/>
    <col min="208" max="231" width="9.125" style="1" customWidth="1"/>
    <col min="232" max="232" width="48.25390625" style="4" customWidth="1"/>
    <col min="233" max="250" width="9.125" style="1" hidden="1" customWidth="1"/>
    <col min="251" max="251" width="47.00390625" style="4" customWidth="1"/>
    <col min="252" max="16384" width="38.50390625" style="1" customWidth="1"/>
  </cols>
  <sheetData>
    <row r="1" spans="2:10" ht="9.75" customHeight="1">
      <c r="B1" s="1"/>
      <c r="C1" s="5"/>
      <c r="D1" s="5"/>
      <c r="E1" s="6"/>
      <c r="F1" s="5"/>
      <c r="G1" s="5"/>
      <c r="H1" s="5"/>
      <c r="I1" s="5"/>
      <c r="J1" s="5"/>
    </row>
    <row r="2" spans="2:10" ht="21.75" customHeight="1">
      <c r="B2" s="7"/>
      <c r="C2" s="8"/>
      <c r="D2" s="8"/>
      <c r="E2" s="8"/>
      <c r="F2" s="8"/>
      <c r="G2" s="8"/>
      <c r="H2" s="8"/>
      <c r="I2" s="9"/>
      <c r="J2" s="10"/>
    </row>
    <row r="3" spans="2:10" ht="21.75" customHeight="1">
      <c r="B3" s="11"/>
      <c r="C3" s="12"/>
      <c r="D3" s="12"/>
      <c r="E3" s="12"/>
      <c r="F3" s="12"/>
      <c r="G3" s="12"/>
      <c r="H3" s="12"/>
      <c r="I3" s="13"/>
      <c r="J3" s="10"/>
    </row>
    <row r="4" spans="2:10" ht="21.75" customHeight="1">
      <c r="B4" s="11"/>
      <c r="C4" s="12"/>
      <c r="D4" s="12"/>
      <c r="E4" s="12"/>
      <c r="F4" s="12"/>
      <c r="G4" s="12"/>
      <c r="H4" s="12"/>
      <c r="I4" s="13"/>
      <c r="J4" s="10"/>
    </row>
    <row r="5" spans="2:10" ht="21.75" customHeight="1">
      <c r="B5" s="14"/>
      <c r="C5" s="15"/>
      <c r="D5" s="15"/>
      <c r="E5" s="15"/>
      <c r="F5" s="15"/>
      <c r="G5" s="15"/>
      <c r="H5" s="15"/>
      <c r="I5" s="16"/>
      <c r="J5" s="10"/>
    </row>
    <row r="6" spans="2:10" ht="33" customHeight="1">
      <c r="B6" s="17" t="s">
        <v>0</v>
      </c>
      <c r="C6" s="17"/>
      <c r="D6" s="17"/>
      <c r="E6" s="17"/>
      <c r="F6" s="17"/>
      <c r="G6" s="17"/>
      <c r="H6" s="17"/>
      <c r="I6" s="18"/>
      <c r="J6" s="19"/>
    </row>
    <row r="7" spans="2:10" ht="15.75" customHeight="1">
      <c r="B7" s="20" t="s">
        <v>1</v>
      </c>
      <c r="C7" s="20" t="s">
        <v>2</v>
      </c>
      <c r="D7" s="21" t="s">
        <v>3</v>
      </c>
      <c r="E7" s="22" t="s">
        <v>4</v>
      </c>
      <c r="F7" s="22"/>
      <c r="G7" s="22"/>
      <c r="H7" s="22"/>
      <c r="I7" s="22"/>
      <c r="J7" s="23"/>
    </row>
    <row r="8" spans="2:10" ht="15.75" customHeight="1">
      <c r="B8" s="20"/>
      <c r="C8" s="20"/>
      <c r="D8" s="21"/>
      <c r="E8" s="24" t="s">
        <v>5</v>
      </c>
      <c r="F8" s="24"/>
      <c r="G8" s="24"/>
      <c r="H8" s="25"/>
      <c r="I8" s="26" t="s">
        <v>6</v>
      </c>
      <c r="J8" s="27"/>
    </row>
    <row r="9" spans="2:10" ht="22.5" customHeight="1">
      <c r="B9" s="20"/>
      <c r="C9" s="20"/>
      <c r="D9" s="21"/>
      <c r="E9" s="28" t="s">
        <v>7</v>
      </c>
      <c r="F9" s="28" t="s">
        <v>8</v>
      </c>
      <c r="G9" s="28" t="s">
        <v>9</v>
      </c>
      <c r="H9" s="29" t="s">
        <v>10</v>
      </c>
      <c r="I9" s="28" t="s">
        <v>11</v>
      </c>
      <c r="J9" s="27"/>
    </row>
    <row r="10" spans="2:10" ht="75" customHeight="1">
      <c r="B10" s="30" t="s">
        <v>12</v>
      </c>
      <c r="C10" s="31" t="s">
        <v>13</v>
      </c>
      <c r="D10" s="32" t="s">
        <v>14</v>
      </c>
      <c r="E10" s="33">
        <v>544</v>
      </c>
      <c r="F10" s="34">
        <f aca="true" t="shared" si="0" ref="F10:F20">E10*0.85</f>
        <v>462.4</v>
      </c>
      <c r="G10" s="34">
        <f aca="true" t="shared" si="1" ref="G10:G19">E10*0.8</f>
        <v>435.20000000000005</v>
      </c>
      <c r="H10" s="35">
        <f aca="true" t="shared" si="2" ref="H10:H19">E10*0.75</f>
        <v>408</v>
      </c>
      <c r="I10" s="34">
        <v>330</v>
      </c>
      <c r="J10" s="36"/>
    </row>
    <row r="11" spans="2:10" ht="21.75" customHeight="1">
      <c r="B11" s="30"/>
      <c r="C11" s="20" t="s">
        <v>15</v>
      </c>
      <c r="D11" s="32" t="s">
        <v>14</v>
      </c>
      <c r="E11" s="33">
        <v>679</v>
      </c>
      <c r="F11" s="34">
        <f t="shared" si="0"/>
        <v>577.15</v>
      </c>
      <c r="G11" s="34">
        <f t="shared" si="1"/>
        <v>543.2</v>
      </c>
      <c r="H11" s="35">
        <f t="shared" si="2"/>
        <v>509.25</v>
      </c>
      <c r="I11" s="34">
        <v>412</v>
      </c>
      <c r="J11" s="36"/>
    </row>
    <row r="12" spans="2:10" ht="35.25" customHeight="1">
      <c r="B12" s="30" t="s">
        <v>16</v>
      </c>
      <c r="C12" s="31" t="s">
        <v>17</v>
      </c>
      <c r="D12" s="32" t="s">
        <v>14</v>
      </c>
      <c r="E12" s="33">
        <v>560</v>
      </c>
      <c r="F12" s="34">
        <f t="shared" si="0"/>
        <v>476</v>
      </c>
      <c r="G12" s="34">
        <f t="shared" si="1"/>
        <v>448</v>
      </c>
      <c r="H12" s="35">
        <f t="shared" si="2"/>
        <v>420</v>
      </c>
      <c r="I12" s="34">
        <v>340</v>
      </c>
      <c r="J12" s="36"/>
    </row>
    <row r="13" spans="2:10" ht="21" customHeight="1">
      <c r="B13" s="30"/>
      <c r="C13" s="20" t="s">
        <v>15</v>
      </c>
      <c r="D13" s="32" t="s">
        <v>14</v>
      </c>
      <c r="E13" s="33">
        <v>692</v>
      </c>
      <c r="F13" s="34">
        <f t="shared" si="0"/>
        <v>588.1999999999999</v>
      </c>
      <c r="G13" s="34">
        <f t="shared" si="1"/>
        <v>553.6</v>
      </c>
      <c r="H13" s="35">
        <f t="shared" si="2"/>
        <v>519</v>
      </c>
      <c r="I13" s="34">
        <v>420</v>
      </c>
      <c r="J13" s="36"/>
    </row>
    <row r="14" spans="2:10" ht="60" customHeight="1">
      <c r="B14" s="30" t="s">
        <v>18</v>
      </c>
      <c r="C14" s="37" t="s">
        <v>19</v>
      </c>
      <c r="D14" s="38" t="s">
        <v>14</v>
      </c>
      <c r="E14" s="33">
        <v>628</v>
      </c>
      <c r="F14" s="34">
        <f t="shared" si="0"/>
        <v>533.8</v>
      </c>
      <c r="G14" s="34">
        <f t="shared" si="1"/>
        <v>502.40000000000003</v>
      </c>
      <c r="H14" s="35">
        <f t="shared" si="2"/>
        <v>471</v>
      </c>
      <c r="I14" s="34">
        <v>381</v>
      </c>
      <c r="J14" s="36"/>
    </row>
    <row r="15" spans="2:10" ht="21" customHeight="1">
      <c r="B15" s="30" t="s">
        <v>20</v>
      </c>
      <c r="C15" s="20" t="s">
        <v>15</v>
      </c>
      <c r="D15" s="32" t="s">
        <v>14</v>
      </c>
      <c r="E15" s="33">
        <v>765</v>
      </c>
      <c r="F15" s="34">
        <f t="shared" si="0"/>
        <v>650.25</v>
      </c>
      <c r="G15" s="34">
        <f t="shared" si="1"/>
        <v>612</v>
      </c>
      <c r="H15" s="35">
        <f t="shared" si="2"/>
        <v>573.75</v>
      </c>
      <c r="I15" s="34">
        <v>464</v>
      </c>
      <c r="J15" s="36"/>
    </row>
    <row r="16" spans="2:10" ht="72" customHeight="1">
      <c r="B16" s="30" t="s">
        <v>21</v>
      </c>
      <c r="C16" s="31" t="s">
        <v>22</v>
      </c>
      <c r="D16" s="32" t="s">
        <v>14</v>
      </c>
      <c r="E16" s="33">
        <v>663</v>
      </c>
      <c r="F16" s="34">
        <f t="shared" si="0"/>
        <v>563.55</v>
      </c>
      <c r="G16" s="34">
        <f t="shared" si="1"/>
        <v>530.4</v>
      </c>
      <c r="H16" s="35">
        <f t="shared" si="2"/>
        <v>497.25</v>
      </c>
      <c r="I16" s="34">
        <v>402</v>
      </c>
      <c r="J16" s="36"/>
    </row>
    <row r="17" spans="2:10" ht="21" customHeight="1">
      <c r="B17" s="30"/>
      <c r="C17" s="20" t="s">
        <v>15</v>
      </c>
      <c r="D17" s="32" t="s">
        <v>14</v>
      </c>
      <c r="E17" s="33">
        <v>840</v>
      </c>
      <c r="F17" s="34">
        <f t="shared" si="0"/>
        <v>714</v>
      </c>
      <c r="G17" s="34">
        <f t="shared" si="1"/>
        <v>672</v>
      </c>
      <c r="H17" s="35">
        <f t="shared" si="2"/>
        <v>630</v>
      </c>
      <c r="I17" s="34">
        <v>510</v>
      </c>
      <c r="J17" s="36"/>
    </row>
    <row r="18" spans="2:10" ht="45" customHeight="1">
      <c r="B18" s="39" t="s">
        <v>23</v>
      </c>
      <c r="C18" s="31" t="s">
        <v>24</v>
      </c>
      <c r="D18" s="32" t="s">
        <v>14</v>
      </c>
      <c r="E18" s="33">
        <v>709</v>
      </c>
      <c r="F18" s="34">
        <f t="shared" si="0"/>
        <v>602.65</v>
      </c>
      <c r="G18" s="34">
        <f t="shared" si="1"/>
        <v>567.2</v>
      </c>
      <c r="H18" s="35">
        <f t="shared" si="2"/>
        <v>531.75</v>
      </c>
      <c r="I18" s="34"/>
      <c r="J18" s="36"/>
    </row>
    <row r="19" spans="2:10" ht="60" customHeight="1">
      <c r="B19" s="39" t="s">
        <v>25</v>
      </c>
      <c r="C19" s="31" t="s">
        <v>26</v>
      </c>
      <c r="D19" s="32" t="s">
        <v>14</v>
      </c>
      <c r="E19" s="33">
        <v>765</v>
      </c>
      <c r="F19" s="34">
        <f t="shared" si="0"/>
        <v>650.25</v>
      </c>
      <c r="G19" s="34">
        <f t="shared" si="1"/>
        <v>612</v>
      </c>
      <c r="H19" s="35">
        <f t="shared" si="2"/>
        <v>573.75</v>
      </c>
      <c r="I19" s="34">
        <v>492</v>
      </c>
      <c r="J19" s="36"/>
    </row>
    <row r="20" spans="2:10" ht="38.25" customHeight="1">
      <c r="B20" s="40" t="s">
        <v>27</v>
      </c>
      <c r="C20" s="40"/>
      <c r="D20" s="32" t="s">
        <v>14</v>
      </c>
      <c r="E20" s="41">
        <v>161</v>
      </c>
      <c r="F20" s="42">
        <f t="shared" si="0"/>
        <v>136.85</v>
      </c>
      <c r="G20" s="42">
        <f>E20*0.82</f>
        <v>132.01999999999998</v>
      </c>
      <c r="H20" s="43">
        <f aca="true" t="shared" si="3" ref="H20:H32">E20*0.8</f>
        <v>128.8</v>
      </c>
      <c r="I20" s="34">
        <v>111</v>
      </c>
      <c r="J20" s="36"/>
    </row>
    <row r="21" spans="2:10" ht="30.75" customHeight="1">
      <c r="B21" s="44" t="s">
        <v>28</v>
      </c>
      <c r="C21" s="44"/>
      <c r="D21" s="45" t="s">
        <v>14</v>
      </c>
      <c r="E21" s="46">
        <v>159</v>
      </c>
      <c r="F21" s="47">
        <f aca="true" t="shared" si="4" ref="F21:F32">E21*0.9</f>
        <v>143.1</v>
      </c>
      <c r="G21" s="47">
        <f aca="true" t="shared" si="5" ref="G21:G32">E21*0.85</f>
        <v>135.15</v>
      </c>
      <c r="H21" s="48">
        <f t="shared" si="3"/>
        <v>127.2</v>
      </c>
      <c r="I21" s="34">
        <v>118</v>
      </c>
      <c r="J21" s="36"/>
    </row>
    <row r="22" spans="2:10" ht="30.75" customHeight="1">
      <c r="B22" s="44" t="s">
        <v>29</v>
      </c>
      <c r="C22" s="44"/>
      <c r="D22" s="45" t="s">
        <v>14</v>
      </c>
      <c r="E22" s="46">
        <v>688</v>
      </c>
      <c r="F22" s="47">
        <f t="shared" si="4"/>
        <v>619.2</v>
      </c>
      <c r="G22" s="47">
        <f t="shared" si="5"/>
        <v>584.8</v>
      </c>
      <c r="H22" s="48">
        <f t="shared" si="3"/>
        <v>550.4</v>
      </c>
      <c r="I22" s="34">
        <v>529</v>
      </c>
      <c r="J22" s="36"/>
    </row>
    <row r="23" spans="2:10" ht="33" customHeight="1">
      <c r="B23" s="44" t="s">
        <v>30</v>
      </c>
      <c r="C23" s="44"/>
      <c r="D23" s="45" t="s">
        <v>14</v>
      </c>
      <c r="E23" s="49">
        <v>177</v>
      </c>
      <c r="F23" s="50">
        <f t="shared" si="4"/>
        <v>159.3</v>
      </c>
      <c r="G23" s="50">
        <f t="shared" si="5"/>
        <v>150.45</v>
      </c>
      <c r="H23" s="51">
        <f t="shared" si="3"/>
        <v>141.6</v>
      </c>
      <c r="I23" s="34"/>
      <c r="J23" s="36"/>
    </row>
    <row r="24" spans="2:10" ht="33" customHeight="1">
      <c r="B24" s="44" t="s">
        <v>31</v>
      </c>
      <c r="C24" s="44"/>
      <c r="D24" s="45" t="s">
        <v>14</v>
      </c>
      <c r="E24" s="49">
        <v>249</v>
      </c>
      <c r="F24" s="50">
        <f t="shared" si="4"/>
        <v>224.1</v>
      </c>
      <c r="G24" s="50">
        <f t="shared" si="5"/>
        <v>211.65</v>
      </c>
      <c r="H24" s="51">
        <f t="shared" si="3"/>
        <v>199.20000000000002</v>
      </c>
      <c r="I24" s="34"/>
      <c r="J24" s="36"/>
    </row>
    <row r="25" spans="2:10" ht="19.5" customHeight="1">
      <c r="B25" s="52" t="s">
        <v>32</v>
      </c>
      <c r="C25" s="52"/>
      <c r="D25" s="45" t="s">
        <v>14</v>
      </c>
      <c r="E25" s="49">
        <v>118</v>
      </c>
      <c r="F25" s="50">
        <f t="shared" si="4"/>
        <v>106.2</v>
      </c>
      <c r="G25" s="50">
        <f t="shared" si="5"/>
        <v>100.3</v>
      </c>
      <c r="H25" s="53">
        <f t="shared" si="3"/>
        <v>94.4</v>
      </c>
      <c r="I25" s="34">
        <v>130</v>
      </c>
      <c r="J25" s="36"/>
    </row>
    <row r="26" spans="2:10" ht="19.5" customHeight="1">
      <c r="B26" s="52" t="s">
        <v>33</v>
      </c>
      <c r="C26" s="52"/>
      <c r="D26" s="45" t="s">
        <v>14</v>
      </c>
      <c r="E26" s="49">
        <v>94</v>
      </c>
      <c r="F26" s="50">
        <f t="shared" si="4"/>
        <v>84.60000000000001</v>
      </c>
      <c r="G26" s="50">
        <f t="shared" si="5"/>
        <v>79.89999999999999</v>
      </c>
      <c r="H26" s="51">
        <f t="shared" si="3"/>
        <v>75.2</v>
      </c>
      <c r="I26" s="34">
        <v>60</v>
      </c>
      <c r="J26" s="36"/>
    </row>
    <row r="27" spans="2:10" ht="19.5" customHeight="1">
      <c r="B27" s="52" t="s">
        <v>34</v>
      </c>
      <c r="C27" s="52"/>
      <c r="D27" s="45" t="s">
        <v>14</v>
      </c>
      <c r="E27" s="49">
        <v>128</v>
      </c>
      <c r="F27" s="50">
        <f t="shared" si="4"/>
        <v>115.2</v>
      </c>
      <c r="G27" s="50">
        <f t="shared" si="5"/>
        <v>108.8</v>
      </c>
      <c r="H27" s="51">
        <f t="shared" si="3"/>
        <v>102.4</v>
      </c>
      <c r="I27" s="34">
        <v>74</v>
      </c>
      <c r="J27" s="36"/>
    </row>
    <row r="28" spans="2:10" ht="36.75" customHeight="1">
      <c r="B28" s="54" t="s">
        <v>35</v>
      </c>
      <c r="C28" s="54"/>
      <c r="D28" s="32" t="s">
        <v>14</v>
      </c>
      <c r="E28" s="41">
        <v>487</v>
      </c>
      <c r="F28" s="42">
        <f t="shared" si="4"/>
        <v>438.3</v>
      </c>
      <c r="G28" s="42">
        <f t="shared" si="5"/>
        <v>413.95</v>
      </c>
      <c r="H28" s="43">
        <f t="shared" si="3"/>
        <v>389.6</v>
      </c>
      <c r="I28" s="34">
        <v>250</v>
      </c>
      <c r="J28" s="36"/>
    </row>
    <row r="29" spans="2:10" ht="19.5" customHeight="1">
      <c r="B29" s="54" t="s">
        <v>36</v>
      </c>
      <c r="C29" s="54"/>
      <c r="D29" s="32" t="s">
        <v>14</v>
      </c>
      <c r="E29" s="33">
        <v>475</v>
      </c>
      <c r="F29" s="34">
        <f t="shared" si="4"/>
        <v>427.5</v>
      </c>
      <c r="G29" s="34">
        <f t="shared" si="5"/>
        <v>403.75</v>
      </c>
      <c r="H29" s="35">
        <f t="shared" si="3"/>
        <v>380</v>
      </c>
      <c r="I29" s="34">
        <v>337</v>
      </c>
      <c r="J29" s="36"/>
    </row>
    <row r="30" spans="2:10" ht="19.5" customHeight="1">
      <c r="B30" s="55" t="s">
        <v>37</v>
      </c>
      <c r="C30" s="55"/>
      <c r="D30" s="56" t="s">
        <v>38</v>
      </c>
      <c r="E30" s="33">
        <v>418</v>
      </c>
      <c r="F30" s="34">
        <f t="shared" si="4"/>
        <v>376.2</v>
      </c>
      <c r="G30" s="34">
        <f t="shared" si="5"/>
        <v>355.3</v>
      </c>
      <c r="H30" s="35">
        <f t="shared" si="3"/>
        <v>334.40000000000003</v>
      </c>
      <c r="I30" s="34">
        <f aca="true" t="shared" si="6" ref="I30:I31">E30*0.7</f>
        <v>292.59999999999997</v>
      </c>
      <c r="J30" s="36"/>
    </row>
    <row r="31" spans="2:10" ht="19.5" customHeight="1">
      <c r="B31" s="55" t="s">
        <v>39</v>
      </c>
      <c r="C31" s="55"/>
      <c r="D31" s="56" t="s">
        <v>40</v>
      </c>
      <c r="E31" s="33">
        <v>2766</v>
      </c>
      <c r="F31" s="34">
        <f t="shared" si="4"/>
        <v>2489.4</v>
      </c>
      <c r="G31" s="34">
        <f t="shared" si="5"/>
        <v>2351.1</v>
      </c>
      <c r="H31" s="35">
        <f t="shared" si="3"/>
        <v>2212.8</v>
      </c>
      <c r="I31" s="34">
        <f t="shared" si="6"/>
        <v>1936.1999999999998</v>
      </c>
      <c r="J31" s="36"/>
    </row>
    <row r="32" spans="2:10" ht="27.75" customHeight="1">
      <c r="B32" s="57" t="s">
        <v>41</v>
      </c>
      <c r="C32" s="57"/>
      <c r="D32" s="32" t="s">
        <v>42</v>
      </c>
      <c r="E32" s="33">
        <v>155</v>
      </c>
      <c r="F32" s="34">
        <f t="shared" si="4"/>
        <v>139.5</v>
      </c>
      <c r="G32" s="34">
        <f t="shared" si="5"/>
        <v>131.75</v>
      </c>
      <c r="H32" s="35">
        <f t="shared" si="3"/>
        <v>124</v>
      </c>
      <c r="I32" s="34">
        <v>2200</v>
      </c>
      <c r="J32" s="36"/>
    </row>
    <row r="33" spans="2:10" ht="33.75" customHeight="1">
      <c r="B33" s="58" t="s">
        <v>43</v>
      </c>
      <c r="C33" s="58"/>
      <c r="D33" s="32" t="s">
        <v>44</v>
      </c>
      <c r="E33" s="33">
        <v>55</v>
      </c>
      <c r="F33" s="34">
        <v>54</v>
      </c>
      <c r="G33" s="34">
        <v>53</v>
      </c>
      <c r="H33" s="35">
        <v>52</v>
      </c>
      <c r="I33" s="34">
        <v>39</v>
      </c>
      <c r="J33" s="36"/>
    </row>
    <row r="34" spans="2:10" ht="19.5" customHeight="1">
      <c r="B34" s="59" t="s">
        <v>45</v>
      </c>
      <c r="C34" s="59"/>
      <c r="D34" s="32" t="s">
        <v>46</v>
      </c>
      <c r="E34" s="33">
        <v>143</v>
      </c>
      <c r="F34" s="60">
        <f aca="true" t="shared" si="7" ref="F34:F36">E34*0.95</f>
        <v>135.85</v>
      </c>
      <c r="G34" s="60">
        <f aca="true" t="shared" si="8" ref="G34:G36">E34*0.9</f>
        <v>128.70000000000002</v>
      </c>
      <c r="H34" s="35">
        <f aca="true" t="shared" si="9" ref="H34:H36">E34*0.85</f>
        <v>121.55</v>
      </c>
      <c r="I34" s="34">
        <v>82</v>
      </c>
      <c r="J34" s="36"/>
    </row>
    <row r="35" spans="2:10" ht="19.5" customHeight="1">
      <c r="B35" s="59" t="s">
        <v>47</v>
      </c>
      <c r="C35" s="59"/>
      <c r="D35" s="32" t="s">
        <v>46</v>
      </c>
      <c r="E35" s="33">
        <v>160</v>
      </c>
      <c r="F35" s="60">
        <f t="shared" si="7"/>
        <v>152</v>
      </c>
      <c r="G35" s="60">
        <f t="shared" si="8"/>
        <v>144</v>
      </c>
      <c r="H35" s="35">
        <f t="shared" si="9"/>
        <v>136</v>
      </c>
      <c r="I35" s="34"/>
      <c r="J35" s="36"/>
    </row>
    <row r="36" spans="1:10" ht="19.5" customHeight="1">
      <c r="A36" s="4"/>
      <c r="B36" s="59" t="s">
        <v>48</v>
      </c>
      <c r="C36" s="59"/>
      <c r="D36" s="61" t="s">
        <v>46</v>
      </c>
      <c r="E36" s="33">
        <v>169</v>
      </c>
      <c r="F36" s="60">
        <f t="shared" si="7"/>
        <v>160.54999999999998</v>
      </c>
      <c r="G36" s="60">
        <f t="shared" si="8"/>
        <v>152.1</v>
      </c>
      <c r="H36" s="35">
        <f t="shared" si="9"/>
        <v>143.65</v>
      </c>
      <c r="I36" s="34">
        <v>92</v>
      </c>
      <c r="J36" s="36"/>
    </row>
    <row r="37" spans="1:10" ht="19.5" customHeight="1">
      <c r="A37" s="62"/>
      <c r="B37" s="59" t="s">
        <v>49</v>
      </c>
      <c r="C37" s="59"/>
      <c r="D37" s="32" t="s">
        <v>44</v>
      </c>
      <c r="E37" s="33">
        <v>260</v>
      </c>
      <c r="F37" s="34">
        <f aca="true" t="shared" si="10" ref="F37:F40">E37-E37/100*5</f>
        <v>247</v>
      </c>
      <c r="G37" s="34">
        <f aca="true" t="shared" si="11" ref="G37:G40">E37-E37/100*10</f>
        <v>234</v>
      </c>
      <c r="H37" s="35">
        <f aca="true" t="shared" si="12" ref="H37:H40">E37-E37/100*20</f>
        <v>208</v>
      </c>
      <c r="I37" s="34">
        <v>124.4</v>
      </c>
      <c r="J37" s="36"/>
    </row>
    <row r="38" spans="1:10" ht="19.5" customHeight="1">
      <c r="A38" s="62"/>
      <c r="B38" s="59" t="s">
        <v>50</v>
      </c>
      <c r="C38" s="59"/>
      <c r="D38" s="32" t="s">
        <v>44</v>
      </c>
      <c r="E38" s="33">
        <v>418</v>
      </c>
      <c r="F38" s="34">
        <f t="shared" si="10"/>
        <v>397.1</v>
      </c>
      <c r="G38" s="34">
        <f t="shared" si="11"/>
        <v>376.2</v>
      </c>
      <c r="H38" s="35">
        <f t="shared" si="12"/>
        <v>334.4</v>
      </c>
      <c r="I38" s="34">
        <v>200</v>
      </c>
      <c r="J38" s="36"/>
    </row>
    <row r="39" spans="1:10" ht="19.5" customHeight="1">
      <c r="A39" s="62"/>
      <c r="B39" s="59" t="s">
        <v>51</v>
      </c>
      <c r="C39" s="59"/>
      <c r="D39" s="32" t="s">
        <v>44</v>
      </c>
      <c r="E39" s="33">
        <v>418</v>
      </c>
      <c r="F39" s="34">
        <f t="shared" si="10"/>
        <v>397.1</v>
      </c>
      <c r="G39" s="34">
        <f t="shared" si="11"/>
        <v>376.2</v>
      </c>
      <c r="H39" s="35">
        <f t="shared" si="12"/>
        <v>334.4</v>
      </c>
      <c r="I39" s="34">
        <v>200</v>
      </c>
      <c r="J39" s="36"/>
    </row>
    <row r="40" spans="1:10" ht="19.5" customHeight="1">
      <c r="A40" s="62"/>
      <c r="B40" s="59" t="s">
        <v>52</v>
      </c>
      <c r="C40" s="59"/>
      <c r="D40" s="32" t="s">
        <v>44</v>
      </c>
      <c r="E40" s="33">
        <v>313</v>
      </c>
      <c r="F40" s="34">
        <f t="shared" si="10"/>
        <v>297.35</v>
      </c>
      <c r="G40" s="34">
        <f t="shared" si="11"/>
        <v>281.7</v>
      </c>
      <c r="H40" s="35">
        <f t="shared" si="12"/>
        <v>250.4</v>
      </c>
      <c r="I40" s="34">
        <v>150</v>
      </c>
      <c r="J40" s="36"/>
    </row>
    <row r="41" spans="2:10" ht="24.75" customHeight="1">
      <c r="B41" s="63" t="s">
        <v>53</v>
      </c>
      <c r="C41" s="63"/>
      <c r="D41" s="63"/>
      <c r="E41" s="63"/>
      <c r="F41" s="63"/>
      <c r="G41" s="63"/>
      <c r="H41" s="63"/>
      <c r="I41" s="64"/>
      <c r="J41" s="5"/>
    </row>
    <row r="42" spans="2:10" ht="21.75" customHeight="1">
      <c r="B42" s="63"/>
      <c r="C42" s="63"/>
      <c r="D42" s="63"/>
      <c r="E42" s="63"/>
      <c r="F42" s="63"/>
      <c r="G42" s="63"/>
      <c r="H42" s="63"/>
      <c r="I42" s="64"/>
      <c r="J42" s="5"/>
    </row>
  </sheetData>
  <sheetProtection selectLockedCells="1" selectUnlockedCells="1"/>
  <mergeCells count="32">
    <mergeCell ref="B6:H6"/>
    <mergeCell ref="B7:B9"/>
    <mergeCell ref="C7:C9"/>
    <mergeCell ref="D7:D9"/>
    <mergeCell ref="E7:I7"/>
    <mergeCell ref="E8:G8"/>
    <mergeCell ref="B10:B11"/>
    <mergeCell ref="B12:B13"/>
    <mergeCell ref="B14:B15"/>
    <mergeCell ref="B16:B17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H42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B2:I73"/>
  <sheetViews>
    <sheetView showGridLines="0" zoomScale="90" zoomScaleNormal="90" workbookViewId="0" topLeftCell="A1">
      <pane ySplit="8" topLeftCell="A9" activePane="bottomLeft" state="frozen"/>
      <selection pane="topLeft" activeCell="A1" sqref="A1"/>
      <selection pane="bottomLeft" activeCell="I1" sqref="I1"/>
    </sheetView>
  </sheetViews>
  <sheetFormatPr defaultColWidth="8.00390625" defaultRowHeight="12.75"/>
  <cols>
    <col min="1" max="1" width="3.25390625" style="1" customWidth="1"/>
    <col min="2" max="2" width="28.125" style="0" customWidth="1"/>
    <col min="3" max="3" width="25.875" style="0" customWidth="1"/>
    <col min="4" max="4" width="21.375" style="0" customWidth="1"/>
    <col min="5" max="8" width="10.75390625" style="0" customWidth="1"/>
    <col min="9" max="9" width="3.125" style="1" customWidth="1"/>
    <col min="10" max="52" width="9.125" style="0" hidden="1" customWidth="1"/>
    <col min="53" max="53" width="0.12890625" style="0" hidden="1" customWidth="1"/>
    <col min="54" max="76" width="9.125" style="0" hidden="1" customWidth="1"/>
    <col min="77" max="77" width="0.37109375" style="0" hidden="1" customWidth="1"/>
    <col min="78" max="101" width="9.125" style="0" hidden="1" customWidth="1"/>
    <col min="102" max="102" width="2.75390625" style="0" hidden="1" customWidth="1"/>
    <col min="103" max="124" width="9.125" style="0" hidden="1" customWidth="1"/>
    <col min="125" max="125" width="8.375" style="0" hidden="1" customWidth="1"/>
    <col min="126" max="147" width="9.125" style="0" hidden="1" customWidth="1"/>
    <col min="148" max="148" width="7.75390625" style="0" hidden="1" customWidth="1"/>
    <col min="149" max="172" width="9.125" style="0" hidden="1" customWidth="1"/>
    <col min="173" max="173" width="6.375" style="0" hidden="1" customWidth="1"/>
    <col min="174" max="196" width="9.125" style="0" hidden="1" customWidth="1"/>
    <col min="197" max="197" width="0.12890625" style="0" hidden="1" customWidth="1"/>
    <col min="198" max="216" width="9.125" style="0" hidden="1" customWidth="1"/>
    <col min="217" max="217" width="0.37109375" style="0" hidden="1" customWidth="1"/>
    <col min="218" max="236" width="9.125" style="0" hidden="1" customWidth="1"/>
    <col min="237" max="237" width="5.125" style="0" hidden="1" customWidth="1"/>
    <col min="238" max="16384" width="9.125" style="0" hidden="1" customWidth="1"/>
  </cols>
  <sheetData>
    <row r="1" s="1" customFormat="1" ht="12.75"/>
    <row r="2" spans="2:9" ht="24.75" customHeight="1">
      <c r="B2" s="65"/>
      <c r="C2" s="66"/>
      <c r="D2" s="66"/>
      <c r="E2" s="66"/>
      <c r="F2" s="66"/>
      <c r="G2" s="66"/>
      <c r="H2" s="66"/>
      <c r="I2" s="67"/>
    </row>
    <row r="3" spans="2:9" ht="24.75" customHeight="1">
      <c r="B3" s="68"/>
      <c r="C3" s="69"/>
      <c r="D3" s="69"/>
      <c r="E3" s="69"/>
      <c r="F3" s="69"/>
      <c r="G3" s="69"/>
      <c r="H3" s="69"/>
      <c r="I3" s="67"/>
    </row>
    <row r="4" spans="2:9" ht="24.75" customHeight="1">
      <c r="B4" s="68"/>
      <c r="C4" s="69"/>
      <c r="D4" s="69"/>
      <c r="E4" s="69"/>
      <c r="F4" s="69"/>
      <c r="G4" s="69"/>
      <c r="H4" s="69"/>
      <c r="I4" s="67"/>
    </row>
    <row r="5" spans="2:9" ht="24.75" customHeight="1">
      <c r="B5" s="70"/>
      <c r="C5" s="71"/>
      <c r="D5" s="71"/>
      <c r="E5" s="71"/>
      <c r="F5" s="71"/>
      <c r="G5" s="71"/>
      <c r="H5" s="71"/>
      <c r="I5" s="67"/>
    </row>
    <row r="6" spans="2:9" ht="36.75" customHeight="1">
      <c r="B6" s="72" t="s">
        <v>54</v>
      </c>
      <c r="C6" s="72"/>
      <c r="D6" s="72"/>
      <c r="E6" s="72"/>
      <c r="F6" s="72"/>
      <c r="G6" s="72"/>
      <c r="H6" s="73" t="s">
        <v>55</v>
      </c>
      <c r="I6" s="67"/>
    </row>
    <row r="7" spans="2:8" ht="22.5" customHeight="1">
      <c r="B7" s="74" t="s">
        <v>1</v>
      </c>
      <c r="C7" s="74"/>
      <c r="D7" s="74" t="s">
        <v>56</v>
      </c>
      <c r="E7" s="74" t="s">
        <v>3</v>
      </c>
      <c r="F7" s="75" t="s">
        <v>5</v>
      </c>
      <c r="G7" s="75"/>
      <c r="H7" s="75"/>
    </row>
    <row r="8" spans="2:8" ht="21.75" customHeight="1">
      <c r="B8" s="74"/>
      <c r="C8" s="74"/>
      <c r="D8" s="74"/>
      <c r="E8" s="74"/>
      <c r="F8" s="74" t="s">
        <v>57</v>
      </c>
      <c r="G8" s="74" t="s">
        <v>58</v>
      </c>
      <c r="H8" s="74" t="s">
        <v>59</v>
      </c>
    </row>
    <row r="9" spans="2:8" ht="71.25" customHeight="1">
      <c r="B9" s="76" t="s">
        <v>60</v>
      </c>
      <c r="C9" s="77"/>
      <c r="D9" s="74" t="s">
        <v>61</v>
      </c>
      <c r="E9" s="74" t="s">
        <v>14</v>
      </c>
      <c r="F9" s="78">
        <v>342</v>
      </c>
      <c r="G9" s="79">
        <f>F9*0.98</f>
        <v>335.15999999999997</v>
      </c>
      <c r="H9" s="80">
        <f>F9*0.95</f>
        <v>324.9</v>
      </c>
    </row>
    <row r="10" spans="2:8" ht="32.25" customHeight="1">
      <c r="B10" s="76"/>
      <c r="C10" s="77"/>
      <c r="D10" s="74"/>
      <c r="E10" s="74" t="s">
        <v>62</v>
      </c>
      <c r="F10" s="81">
        <f>F9*3</f>
        <v>1026</v>
      </c>
      <c r="G10" s="79">
        <f>G9*3</f>
        <v>1005.4799999999999</v>
      </c>
      <c r="H10" s="80">
        <f>H9*3</f>
        <v>974.6999999999999</v>
      </c>
    </row>
    <row r="11" spans="2:8" ht="72" customHeight="1">
      <c r="B11" s="76" t="s">
        <v>63</v>
      </c>
      <c r="C11" s="77"/>
      <c r="D11" s="74" t="s">
        <v>61</v>
      </c>
      <c r="E11" s="74" t="s">
        <v>14</v>
      </c>
      <c r="F11" s="78">
        <v>319</v>
      </c>
      <c r="G11" s="79">
        <f>F11*0.98</f>
        <v>312.62</v>
      </c>
      <c r="H11" s="80">
        <f>F11*0.95</f>
        <v>303.05</v>
      </c>
    </row>
    <row r="12" spans="2:8" ht="32.25" customHeight="1">
      <c r="B12" s="76"/>
      <c r="C12" s="77"/>
      <c r="D12" s="74"/>
      <c r="E12" s="74" t="s">
        <v>62</v>
      </c>
      <c r="F12" s="78">
        <f>F11*3</f>
        <v>957</v>
      </c>
      <c r="G12" s="79">
        <f>G11*3</f>
        <v>937.86</v>
      </c>
      <c r="H12" s="80">
        <f>H11*3</f>
        <v>909.1500000000001</v>
      </c>
    </row>
    <row r="13" spans="2:8" ht="72" customHeight="1">
      <c r="B13" s="82" t="s">
        <v>64</v>
      </c>
      <c r="C13" s="77"/>
      <c r="D13" s="83" t="s">
        <v>65</v>
      </c>
      <c r="E13" s="74" t="s">
        <v>14</v>
      </c>
      <c r="F13" s="78">
        <v>313</v>
      </c>
      <c r="G13" s="79">
        <f>F13*0.98</f>
        <v>306.74</v>
      </c>
      <c r="H13" s="80">
        <f>F13*0.95</f>
        <v>297.34999999999997</v>
      </c>
    </row>
    <row r="14" spans="2:8" ht="33" customHeight="1">
      <c r="B14" s="82"/>
      <c r="C14" s="77"/>
      <c r="D14" s="83"/>
      <c r="E14" s="74" t="s">
        <v>62</v>
      </c>
      <c r="F14" s="78">
        <f>F13*3.05</f>
        <v>954.65</v>
      </c>
      <c r="G14" s="79">
        <f>G13*3.05</f>
        <v>935.557</v>
      </c>
      <c r="H14" s="80">
        <f>H13*3.05</f>
        <v>906.9174999999998</v>
      </c>
    </row>
    <row r="15" spans="2:8" ht="71.25" customHeight="1">
      <c r="B15" s="76" t="s">
        <v>66</v>
      </c>
      <c r="C15" s="77"/>
      <c r="D15" s="74" t="s">
        <v>67</v>
      </c>
      <c r="E15" s="74" t="s">
        <v>14</v>
      </c>
      <c r="F15" s="78">
        <v>520</v>
      </c>
      <c r="G15" s="79">
        <f>F15*0.98</f>
        <v>509.59999999999997</v>
      </c>
      <c r="H15" s="80">
        <f>F15*0.95</f>
        <v>494</v>
      </c>
    </row>
    <row r="16" spans="2:8" ht="33" customHeight="1">
      <c r="B16" s="76"/>
      <c r="C16" s="77"/>
      <c r="D16" s="74"/>
      <c r="E16" s="74" t="s">
        <v>62</v>
      </c>
      <c r="F16" s="78">
        <f>F15*2.57</f>
        <v>1336.3999999999999</v>
      </c>
      <c r="G16" s="78">
        <f>G15*2.57</f>
        <v>1309.6719999999998</v>
      </c>
      <c r="H16" s="84">
        <f>H15*2.57</f>
        <v>1269.58</v>
      </c>
    </row>
    <row r="17" spans="2:8" ht="25.5" customHeight="1">
      <c r="B17" s="44" t="s">
        <v>28</v>
      </c>
      <c r="C17" s="44"/>
      <c r="D17" s="44"/>
      <c r="E17" s="85" t="s">
        <v>14</v>
      </c>
      <c r="F17" s="46">
        <v>159</v>
      </c>
      <c r="G17" s="47">
        <f aca="true" t="shared" si="0" ref="G17:G23">F17*0.9</f>
        <v>143.1</v>
      </c>
      <c r="H17" s="48">
        <f aca="true" t="shared" si="1" ref="H17:H23">F17*0.8</f>
        <v>127.2</v>
      </c>
    </row>
    <row r="18" spans="2:8" ht="33.75" customHeight="1">
      <c r="B18" s="44" t="s">
        <v>29</v>
      </c>
      <c r="C18" s="44"/>
      <c r="D18" s="44"/>
      <c r="E18" s="85" t="s">
        <v>14</v>
      </c>
      <c r="F18" s="46">
        <v>688</v>
      </c>
      <c r="G18" s="47">
        <f t="shared" si="0"/>
        <v>619.2</v>
      </c>
      <c r="H18" s="48">
        <f t="shared" si="1"/>
        <v>550.4</v>
      </c>
    </row>
    <row r="19" spans="2:8" ht="16.5" customHeight="1">
      <c r="B19" s="44" t="s">
        <v>30</v>
      </c>
      <c r="C19" s="44"/>
      <c r="D19" s="44"/>
      <c r="E19" s="85" t="s">
        <v>14</v>
      </c>
      <c r="F19" s="49">
        <v>177</v>
      </c>
      <c r="G19" s="50">
        <f t="shared" si="0"/>
        <v>159.3</v>
      </c>
      <c r="H19" s="51">
        <f t="shared" si="1"/>
        <v>141.6</v>
      </c>
    </row>
    <row r="20" spans="2:8" ht="15.75" customHeight="1">
      <c r="B20" s="44" t="s">
        <v>31</v>
      </c>
      <c r="C20" s="44"/>
      <c r="D20" s="44"/>
      <c r="E20" s="85" t="s">
        <v>14</v>
      </c>
      <c r="F20" s="49">
        <v>249</v>
      </c>
      <c r="G20" s="50">
        <f t="shared" si="0"/>
        <v>224.1</v>
      </c>
      <c r="H20" s="51">
        <f t="shared" si="1"/>
        <v>199.20000000000002</v>
      </c>
    </row>
    <row r="21" spans="2:8" ht="15.75" customHeight="1">
      <c r="B21" s="52" t="s">
        <v>68</v>
      </c>
      <c r="C21" s="52"/>
      <c r="D21" s="52"/>
      <c r="E21" s="85" t="s">
        <v>14</v>
      </c>
      <c r="F21" s="49">
        <v>118</v>
      </c>
      <c r="G21" s="50">
        <f t="shared" si="0"/>
        <v>106.2</v>
      </c>
      <c r="H21" s="51">
        <f t="shared" si="1"/>
        <v>94.4</v>
      </c>
    </row>
    <row r="22" spans="2:8" ht="15.75" customHeight="1">
      <c r="B22" s="52" t="s">
        <v>69</v>
      </c>
      <c r="C22" s="52"/>
      <c r="D22" s="52"/>
      <c r="E22" s="85" t="s">
        <v>14</v>
      </c>
      <c r="F22" s="49">
        <v>94</v>
      </c>
      <c r="G22" s="50">
        <f t="shared" si="0"/>
        <v>84.60000000000001</v>
      </c>
      <c r="H22" s="51">
        <f t="shared" si="1"/>
        <v>75.2</v>
      </c>
    </row>
    <row r="23" spans="2:8" ht="15.75" customHeight="1">
      <c r="B23" s="52" t="s">
        <v>34</v>
      </c>
      <c r="C23" s="52"/>
      <c r="D23" s="52"/>
      <c r="E23" s="85" t="s">
        <v>14</v>
      </c>
      <c r="F23" s="49">
        <v>128</v>
      </c>
      <c r="G23" s="50">
        <f t="shared" si="0"/>
        <v>115.2</v>
      </c>
      <c r="H23" s="51">
        <f t="shared" si="1"/>
        <v>102.4</v>
      </c>
    </row>
    <row r="24" spans="2:8" ht="29.25" customHeight="1">
      <c r="B24" s="54" t="s">
        <v>35</v>
      </c>
      <c r="C24" s="54"/>
      <c r="D24" s="54"/>
      <c r="E24" s="85" t="s">
        <v>14</v>
      </c>
      <c r="F24" s="41">
        <v>487</v>
      </c>
      <c r="G24" s="42">
        <f>F24*0.85</f>
        <v>413.95</v>
      </c>
      <c r="H24" s="43">
        <f>F24*0.75</f>
        <v>365.25</v>
      </c>
    </row>
    <row r="25" spans="2:8" ht="15.75" customHeight="1">
      <c r="B25" s="54" t="s">
        <v>36</v>
      </c>
      <c r="C25" s="54"/>
      <c r="D25" s="54"/>
      <c r="E25" s="85" t="s">
        <v>14</v>
      </c>
      <c r="F25" s="33">
        <v>475</v>
      </c>
      <c r="G25" s="34">
        <f aca="true" t="shared" si="2" ref="G25:G28">F25*0.9</f>
        <v>427.5</v>
      </c>
      <c r="H25" s="35">
        <f aca="true" t="shared" si="3" ref="H25:H28">F25*0.85</f>
        <v>403.75</v>
      </c>
    </row>
    <row r="26" spans="2:8" ht="15.75" customHeight="1">
      <c r="B26" s="55" t="s">
        <v>37</v>
      </c>
      <c r="C26" s="55"/>
      <c r="D26" s="55"/>
      <c r="E26" s="85" t="s">
        <v>40</v>
      </c>
      <c r="F26" s="33">
        <v>418</v>
      </c>
      <c r="G26" s="34">
        <f t="shared" si="2"/>
        <v>376.2</v>
      </c>
      <c r="H26" s="35">
        <f t="shared" si="3"/>
        <v>355.3</v>
      </c>
    </row>
    <row r="27" spans="2:8" ht="15.75" customHeight="1">
      <c r="B27" s="55" t="s">
        <v>39</v>
      </c>
      <c r="C27" s="55"/>
      <c r="D27" s="55"/>
      <c r="E27" s="85" t="s">
        <v>70</v>
      </c>
      <c r="F27" s="33">
        <v>2766</v>
      </c>
      <c r="G27" s="34">
        <f t="shared" si="2"/>
        <v>2489.4</v>
      </c>
      <c r="H27" s="35">
        <f t="shared" si="3"/>
        <v>2351.1</v>
      </c>
    </row>
    <row r="28" spans="2:8" ht="15.75" customHeight="1">
      <c r="B28" s="59" t="s">
        <v>71</v>
      </c>
      <c r="C28" s="59"/>
      <c r="D28" s="59"/>
      <c r="E28" s="85" t="s">
        <v>44</v>
      </c>
      <c r="F28" s="33">
        <v>155</v>
      </c>
      <c r="G28" s="34">
        <f t="shared" si="2"/>
        <v>139.5</v>
      </c>
      <c r="H28" s="35">
        <f t="shared" si="3"/>
        <v>131.75</v>
      </c>
    </row>
    <row r="29" spans="2:8" ht="27.75" customHeight="1">
      <c r="B29" s="86" t="s">
        <v>43</v>
      </c>
      <c r="C29" s="86"/>
      <c r="D29" s="86"/>
      <c r="E29" s="85" t="s">
        <v>44</v>
      </c>
      <c r="F29" s="33">
        <v>55</v>
      </c>
      <c r="G29" s="34">
        <v>54</v>
      </c>
      <c r="H29" s="35">
        <v>53</v>
      </c>
    </row>
    <row r="30" spans="2:8" ht="15.75" customHeight="1">
      <c r="B30" s="59" t="s">
        <v>72</v>
      </c>
      <c r="C30" s="59"/>
      <c r="D30" s="59"/>
      <c r="E30" s="34" t="s">
        <v>46</v>
      </c>
      <c r="F30" s="87">
        <v>143</v>
      </c>
      <c r="G30" s="60">
        <f aca="true" t="shared" si="4" ref="G30:G32">F30*0.9</f>
        <v>128.70000000000002</v>
      </c>
      <c r="H30" s="35">
        <f aca="true" t="shared" si="5" ref="H30:H32">F30*0.85</f>
        <v>121.55</v>
      </c>
    </row>
    <row r="31" spans="2:8" ht="15.75" customHeight="1">
      <c r="B31" s="59" t="s">
        <v>73</v>
      </c>
      <c r="C31" s="59"/>
      <c r="D31" s="59"/>
      <c r="E31" s="34" t="s">
        <v>46</v>
      </c>
      <c r="F31" s="87">
        <v>160</v>
      </c>
      <c r="G31" s="60">
        <f t="shared" si="4"/>
        <v>144</v>
      </c>
      <c r="H31" s="35">
        <f t="shared" si="5"/>
        <v>136</v>
      </c>
    </row>
    <row r="32" spans="2:8" ht="15.75" customHeight="1">
      <c r="B32" s="59" t="s">
        <v>74</v>
      </c>
      <c r="C32" s="59"/>
      <c r="D32" s="59"/>
      <c r="E32" s="34" t="s">
        <v>46</v>
      </c>
      <c r="F32" s="87">
        <v>169</v>
      </c>
      <c r="G32" s="60">
        <f t="shared" si="4"/>
        <v>152.1</v>
      </c>
      <c r="H32" s="35">
        <f t="shared" si="5"/>
        <v>143.65</v>
      </c>
    </row>
    <row r="33" spans="2:8" ht="15.75" customHeight="1">
      <c r="B33" s="59" t="s">
        <v>75</v>
      </c>
      <c r="C33" s="59"/>
      <c r="D33" s="59"/>
      <c r="E33" s="85" t="s">
        <v>44</v>
      </c>
      <c r="F33" s="33">
        <v>260</v>
      </c>
      <c r="G33" s="34">
        <f aca="true" t="shared" si="6" ref="G33:G36">F33-F33/100*5</f>
        <v>247</v>
      </c>
      <c r="H33" s="35">
        <f aca="true" t="shared" si="7" ref="H33:H36">F33-F33/100*10</f>
        <v>234</v>
      </c>
    </row>
    <row r="34" spans="2:8" ht="15.75" customHeight="1">
      <c r="B34" s="59" t="s">
        <v>76</v>
      </c>
      <c r="C34" s="59"/>
      <c r="D34" s="59"/>
      <c r="E34" s="85" t="s">
        <v>44</v>
      </c>
      <c r="F34" s="33">
        <v>418</v>
      </c>
      <c r="G34" s="34">
        <f t="shared" si="6"/>
        <v>397.1</v>
      </c>
      <c r="H34" s="35">
        <f t="shared" si="7"/>
        <v>376.2</v>
      </c>
    </row>
    <row r="35" spans="2:8" ht="15.75" customHeight="1">
      <c r="B35" s="59" t="s">
        <v>77</v>
      </c>
      <c r="C35" s="59"/>
      <c r="D35" s="59"/>
      <c r="E35" s="85" t="s">
        <v>44</v>
      </c>
      <c r="F35" s="33">
        <v>418</v>
      </c>
      <c r="G35" s="34">
        <f t="shared" si="6"/>
        <v>397.1</v>
      </c>
      <c r="H35" s="35">
        <f t="shared" si="7"/>
        <v>376.2</v>
      </c>
    </row>
    <row r="36" spans="2:8" ht="15.75" customHeight="1">
      <c r="B36" s="59" t="s">
        <v>78</v>
      </c>
      <c r="C36" s="59"/>
      <c r="D36" s="59"/>
      <c r="E36" s="85" t="s">
        <v>44</v>
      </c>
      <c r="F36" s="33">
        <v>313</v>
      </c>
      <c r="G36" s="34">
        <f t="shared" si="6"/>
        <v>297.35</v>
      </c>
      <c r="H36" s="35">
        <f t="shared" si="7"/>
        <v>281.7</v>
      </c>
    </row>
    <row r="37" spans="2:8" ht="20.25" customHeight="1">
      <c r="B37" s="63" t="s">
        <v>53</v>
      </c>
      <c r="C37" s="63"/>
      <c r="D37" s="63"/>
      <c r="E37" s="63"/>
      <c r="F37" s="63"/>
      <c r="G37" s="63"/>
      <c r="H37" s="63"/>
    </row>
    <row r="38" spans="2:8" ht="21" customHeight="1">
      <c r="B38" s="63"/>
      <c r="C38" s="63"/>
      <c r="D38" s="63"/>
      <c r="E38" s="63"/>
      <c r="F38" s="63"/>
      <c r="G38" s="63"/>
      <c r="H38" s="63"/>
    </row>
    <row r="39" spans="2:8" ht="14.25">
      <c r="B39" s="1"/>
      <c r="C39" s="1"/>
      <c r="D39" s="1"/>
      <c r="E39" s="1"/>
      <c r="F39" s="1"/>
      <c r="G39" s="1"/>
      <c r="H39" s="1"/>
    </row>
    <row r="40" spans="2:8" ht="14.25">
      <c r="B40" s="1"/>
      <c r="C40" s="1"/>
      <c r="D40" s="1"/>
      <c r="E40" s="1"/>
      <c r="F40" s="1"/>
      <c r="G40" s="1"/>
      <c r="H40" s="1"/>
    </row>
    <row r="41" spans="2:8" ht="14.25">
      <c r="B41" s="1"/>
      <c r="C41" s="1"/>
      <c r="D41" s="1"/>
      <c r="E41" s="1"/>
      <c r="F41" s="1"/>
      <c r="G41" s="1"/>
      <c r="H41" s="1"/>
    </row>
    <row r="42" spans="2:8" ht="14.25">
      <c r="B42" s="1"/>
      <c r="C42" s="1"/>
      <c r="D42" s="1"/>
      <c r="E42" s="1"/>
      <c r="F42" s="1"/>
      <c r="G42" s="1"/>
      <c r="H42" s="1"/>
    </row>
    <row r="43" spans="2:8" ht="14.25">
      <c r="B43" s="1"/>
      <c r="C43" s="1"/>
      <c r="D43" s="1"/>
      <c r="E43" s="1"/>
      <c r="F43" s="1"/>
      <c r="G43" s="1"/>
      <c r="H43" s="1"/>
    </row>
    <row r="44" spans="2:8" ht="14.25">
      <c r="B44" s="1"/>
      <c r="C44" s="1"/>
      <c r="D44" s="1"/>
      <c r="E44" s="1"/>
      <c r="F44" s="1"/>
      <c r="G44" s="1"/>
      <c r="H44" s="1"/>
    </row>
    <row r="45" spans="2:8" ht="14.25">
      <c r="B45" s="1"/>
      <c r="C45" s="1"/>
      <c r="D45" s="1"/>
      <c r="E45" s="1"/>
      <c r="F45" s="1"/>
      <c r="G45" s="1"/>
      <c r="H45" s="1"/>
    </row>
    <row r="46" spans="2:8" ht="14.25">
      <c r="B46" s="1"/>
      <c r="C46" s="1"/>
      <c r="D46" s="1"/>
      <c r="E46" s="1"/>
      <c r="F46" s="1"/>
      <c r="G46" s="1"/>
      <c r="H46" s="1"/>
    </row>
    <row r="47" spans="2:8" ht="14.25">
      <c r="B47" s="1"/>
      <c r="C47" s="1"/>
      <c r="D47" s="1"/>
      <c r="E47" s="1"/>
      <c r="F47" s="1"/>
      <c r="G47" s="1"/>
      <c r="H47" s="1"/>
    </row>
    <row r="48" spans="2:8" ht="14.25">
      <c r="B48" s="1"/>
      <c r="C48" s="1"/>
      <c r="D48" s="1"/>
      <c r="E48" s="1"/>
      <c r="F48" s="1"/>
      <c r="G48" s="1"/>
      <c r="H48" s="1"/>
    </row>
    <row r="49" spans="2:8" ht="14.25">
      <c r="B49" s="1"/>
      <c r="C49" s="1"/>
      <c r="D49" s="1"/>
      <c r="E49" s="1"/>
      <c r="F49" s="1"/>
      <c r="G49" s="1"/>
      <c r="H49" s="1"/>
    </row>
    <row r="50" spans="2:8" ht="14.25">
      <c r="B50" s="1"/>
      <c r="C50" s="1"/>
      <c r="D50" s="1"/>
      <c r="E50" s="1"/>
      <c r="F50" s="1"/>
      <c r="G50" s="1"/>
      <c r="H50" s="1"/>
    </row>
    <row r="51" spans="2:8" ht="14.25">
      <c r="B51" s="1"/>
      <c r="C51" s="1"/>
      <c r="D51" s="1"/>
      <c r="E51" s="1"/>
      <c r="F51" s="1"/>
      <c r="G51" s="1"/>
      <c r="H51" s="1"/>
    </row>
    <row r="52" spans="2:8" ht="14.25">
      <c r="B52" s="1"/>
      <c r="C52" s="1"/>
      <c r="D52" s="1"/>
      <c r="E52" s="1"/>
      <c r="F52" s="1"/>
      <c r="G52" s="1"/>
      <c r="H52" s="1"/>
    </row>
    <row r="53" spans="2:8" ht="14.25">
      <c r="B53" s="1"/>
      <c r="C53" s="1"/>
      <c r="D53" s="1"/>
      <c r="E53" s="1"/>
      <c r="F53" s="1"/>
      <c r="G53" s="1"/>
      <c r="H53" s="1"/>
    </row>
    <row r="54" spans="2:8" ht="14.25">
      <c r="B54" s="1"/>
      <c r="C54" s="1"/>
      <c r="D54" s="1"/>
      <c r="E54" s="1"/>
      <c r="F54" s="1"/>
      <c r="G54" s="1"/>
      <c r="H54" s="1"/>
    </row>
    <row r="55" spans="2:8" ht="14.25">
      <c r="B55" s="1"/>
      <c r="C55" s="1"/>
      <c r="D55" s="1"/>
      <c r="E55" s="1"/>
      <c r="F55" s="1"/>
      <c r="G55" s="1"/>
      <c r="H55" s="1"/>
    </row>
    <row r="56" spans="2:8" ht="14.25">
      <c r="B56" s="1"/>
      <c r="C56" s="1"/>
      <c r="D56" s="1"/>
      <c r="E56" s="1"/>
      <c r="F56" s="1"/>
      <c r="G56" s="1"/>
      <c r="H56" s="1"/>
    </row>
    <row r="57" spans="2:8" ht="14.25">
      <c r="B57" s="1"/>
      <c r="C57" s="1"/>
      <c r="D57" s="1"/>
      <c r="E57" s="1"/>
      <c r="F57" s="1"/>
      <c r="G57" s="1"/>
      <c r="H57" s="1"/>
    </row>
    <row r="58" spans="2:8" ht="14.25">
      <c r="B58" s="1"/>
      <c r="C58" s="1"/>
      <c r="D58" s="1"/>
      <c r="E58" s="1"/>
      <c r="F58" s="1"/>
      <c r="G58" s="1"/>
      <c r="H58" s="1"/>
    </row>
    <row r="59" spans="2:8" ht="14.25">
      <c r="B59" s="1"/>
      <c r="C59" s="1"/>
      <c r="D59" s="1"/>
      <c r="E59" s="1"/>
      <c r="F59" s="1"/>
      <c r="G59" s="1"/>
      <c r="H59" s="1"/>
    </row>
    <row r="60" spans="2:8" ht="14.25">
      <c r="B60" s="1"/>
      <c r="C60" s="1"/>
      <c r="D60" s="1"/>
      <c r="E60" s="1"/>
      <c r="F60" s="1"/>
      <c r="G60" s="1"/>
      <c r="H60" s="1"/>
    </row>
    <row r="61" spans="2:8" ht="14.25">
      <c r="B61" s="1"/>
      <c r="C61" s="1"/>
      <c r="D61" s="1"/>
      <c r="E61" s="1"/>
      <c r="F61" s="1"/>
      <c r="G61" s="1"/>
      <c r="H61" s="1"/>
    </row>
    <row r="62" spans="2:8" ht="14.25">
      <c r="B62" s="1"/>
      <c r="C62" s="1"/>
      <c r="D62" s="1"/>
      <c r="E62" s="1"/>
      <c r="F62" s="1"/>
      <c r="G62" s="1"/>
      <c r="H62" s="1"/>
    </row>
    <row r="63" spans="2:8" ht="14.25">
      <c r="B63" s="1"/>
      <c r="C63" s="1"/>
      <c r="D63" s="1"/>
      <c r="E63" s="1"/>
      <c r="F63" s="1"/>
      <c r="G63" s="1"/>
      <c r="H63" s="1"/>
    </row>
    <row r="64" spans="2:8" ht="14.25">
      <c r="B64" s="1"/>
      <c r="C64" s="1"/>
      <c r="D64" s="1"/>
      <c r="E64" s="1"/>
      <c r="F64" s="1"/>
      <c r="G64" s="1"/>
      <c r="H64" s="1"/>
    </row>
    <row r="65" spans="2:8" ht="14.25">
      <c r="B65" s="1"/>
      <c r="C65" s="1"/>
      <c r="D65" s="1"/>
      <c r="E65" s="1"/>
      <c r="F65" s="1"/>
      <c r="G65" s="1"/>
      <c r="H65" s="1"/>
    </row>
    <row r="66" spans="2:8" ht="14.25">
      <c r="B66" s="1"/>
      <c r="C66" s="1"/>
      <c r="D66" s="1"/>
      <c r="E66" s="1"/>
      <c r="F66" s="1"/>
      <c r="G66" s="1"/>
      <c r="H66" s="1"/>
    </row>
    <row r="67" spans="2:8" ht="14.25">
      <c r="B67" s="1"/>
      <c r="C67" s="1"/>
      <c r="D67" s="1"/>
      <c r="E67" s="1"/>
      <c r="F67" s="1"/>
      <c r="G67" s="1"/>
      <c r="H67" s="1"/>
    </row>
    <row r="68" spans="2:8" ht="14.25">
      <c r="B68" s="1"/>
      <c r="C68" s="1"/>
      <c r="D68" s="1"/>
      <c r="E68" s="1"/>
      <c r="F68" s="1"/>
      <c r="G68" s="1"/>
      <c r="H68" s="1"/>
    </row>
    <row r="69" spans="2:8" ht="14.25">
      <c r="B69" s="1"/>
      <c r="C69" s="1"/>
      <c r="D69" s="1"/>
      <c r="E69" s="1"/>
      <c r="F69" s="1"/>
      <c r="G69" s="1"/>
      <c r="H69" s="1"/>
    </row>
    <row r="70" spans="2:8" ht="14.25">
      <c r="B70" s="1"/>
      <c r="C70" s="1"/>
      <c r="D70" s="1"/>
      <c r="E70" s="1"/>
      <c r="F70" s="1"/>
      <c r="G70" s="1"/>
      <c r="H70" s="1"/>
    </row>
    <row r="71" spans="2:8" ht="14.25">
      <c r="B71" s="1"/>
      <c r="C71" s="1"/>
      <c r="D71" s="1"/>
      <c r="E71" s="1"/>
      <c r="F71" s="1"/>
      <c r="G71" s="1"/>
      <c r="H71" s="1"/>
    </row>
    <row r="72" spans="2:8" ht="14.25">
      <c r="B72" s="1"/>
      <c r="C72" s="1"/>
      <c r="D72" s="1"/>
      <c r="E72" s="1"/>
      <c r="F72" s="1"/>
      <c r="G72" s="1"/>
      <c r="H72" s="1"/>
    </row>
    <row r="73" spans="2:8" ht="14.25">
      <c r="B73" s="1"/>
      <c r="C73" s="1"/>
      <c r="D73" s="1"/>
      <c r="E73" s="1"/>
      <c r="F73" s="1"/>
      <c r="G73" s="1"/>
      <c r="H73" s="1"/>
    </row>
  </sheetData>
  <sheetProtection selectLockedCells="1" selectUnlockedCells="1"/>
  <mergeCells count="38">
    <mergeCell ref="B6:G6"/>
    <mergeCell ref="B7:C8"/>
    <mergeCell ref="D7:D8"/>
    <mergeCell ref="E7:E8"/>
    <mergeCell ref="F7:H7"/>
    <mergeCell ref="B9:B10"/>
    <mergeCell ref="C9:C10"/>
    <mergeCell ref="D9:D10"/>
    <mergeCell ref="B11:B12"/>
    <mergeCell ref="C11:C12"/>
    <mergeCell ref="D11:D12"/>
    <mergeCell ref="B13:B14"/>
    <mergeCell ref="C13:C14"/>
    <mergeCell ref="D13:D14"/>
    <mergeCell ref="B15:B16"/>
    <mergeCell ref="C15:C16"/>
    <mergeCell ref="D15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H38"/>
  </mergeCells>
  <printOptions/>
  <pageMargins left="0" right="0" top="0" bottom="0" header="0.5118055555555555" footer="0.511805555555555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35"/>
  <sheetViews>
    <sheetView showGridLines="0" zoomScale="90" zoomScaleNormal="9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3" sqref="C3"/>
    </sheetView>
  </sheetViews>
  <sheetFormatPr defaultColWidth="37.00390625" defaultRowHeight="12.75"/>
  <cols>
    <col min="1" max="1" width="1.875" style="1" customWidth="1"/>
    <col min="2" max="2" width="13.375" style="0" customWidth="1"/>
    <col min="3" max="3" width="37.75390625" style="2" customWidth="1"/>
    <col min="4" max="4" width="5.75390625" style="2" customWidth="1"/>
    <col min="5" max="5" width="12.75390625" style="3" customWidth="1"/>
    <col min="6" max="8" width="12.75390625" style="2" customWidth="1"/>
    <col min="9" max="9" width="2.875" style="2" hidden="1" customWidth="1"/>
    <col min="10" max="10" width="3.75390625" style="2" customWidth="1"/>
    <col min="11" max="207" width="38.50390625" style="1" customWidth="1"/>
    <col min="208" max="231" width="9.125" style="1" customWidth="1"/>
    <col min="232" max="232" width="48.25390625" style="4" customWidth="1"/>
    <col min="233" max="250" width="9.125" style="1" hidden="1" customWidth="1"/>
    <col min="251" max="251" width="47.00390625" style="4" customWidth="1"/>
    <col min="252" max="16384" width="38.50390625" style="1" customWidth="1"/>
  </cols>
  <sheetData>
    <row r="1" spans="2:10" ht="9.75" customHeight="1">
      <c r="B1" s="1"/>
      <c r="C1" s="5"/>
      <c r="D1" s="5"/>
      <c r="E1" s="6"/>
      <c r="F1" s="5"/>
      <c r="G1" s="5"/>
      <c r="H1" s="5"/>
      <c r="I1" s="5"/>
      <c r="J1" s="5"/>
    </row>
    <row r="2" spans="2:10" ht="24.75" customHeight="1">
      <c r="B2" s="7"/>
      <c r="C2" s="8"/>
      <c r="D2" s="8"/>
      <c r="E2" s="8"/>
      <c r="F2" s="8"/>
      <c r="G2" s="8"/>
      <c r="H2" s="8"/>
      <c r="I2" s="88"/>
      <c r="J2" s="10"/>
    </row>
    <row r="3" spans="2:10" ht="24.75" customHeight="1">
      <c r="B3" s="89"/>
      <c r="C3" s="90"/>
      <c r="D3" s="90"/>
      <c r="E3" s="90"/>
      <c r="F3" s="90"/>
      <c r="G3" s="90"/>
      <c r="H3" s="90"/>
      <c r="I3" s="88"/>
      <c r="J3" s="10"/>
    </row>
    <row r="4" spans="2:10" ht="24.75" customHeight="1">
      <c r="B4" s="89"/>
      <c r="C4" s="90"/>
      <c r="D4" s="90"/>
      <c r="E4" s="90"/>
      <c r="F4" s="90"/>
      <c r="G4" s="90"/>
      <c r="H4" s="90"/>
      <c r="I4" s="88"/>
      <c r="J4" s="10"/>
    </row>
    <row r="5" spans="2:10" ht="24.75" customHeight="1">
      <c r="B5" s="91"/>
      <c r="C5" s="92"/>
      <c r="D5" s="92"/>
      <c r="E5" s="92"/>
      <c r="F5" s="92"/>
      <c r="G5" s="92"/>
      <c r="H5" s="92"/>
      <c r="I5" s="88"/>
      <c r="J5" s="10"/>
    </row>
    <row r="6" spans="2:10" ht="40.5" customHeight="1">
      <c r="B6" s="72" t="s">
        <v>79</v>
      </c>
      <c r="C6" s="72"/>
      <c r="D6" s="72"/>
      <c r="E6" s="72"/>
      <c r="F6" s="72"/>
      <c r="G6" s="72"/>
      <c r="H6" s="93" t="s">
        <v>55</v>
      </c>
      <c r="I6" s="94"/>
      <c r="J6" s="19"/>
    </row>
    <row r="7" spans="2:10" ht="15.75" customHeight="1">
      <c r="B7" s="20" t="s">
        <v>1</v>
      </c>
      <c r="C7" s="20" t="s">
        <v>2</v>
      </c>
      <c r="D7" s="21" t="s">
        <v>3</v>
      </c>
      <c r="E7" s="95" t="s">
        <v>4</v>
      </c>
      <c r="F7" s="95"/>
      <c r="G7" s="95"/>
      <c r="H7" s="95"/>
      <c r="I7" s="95"/>
      <c r="J7" s="23"/>
    </row>
    <row r="8" spans="2:10" ht="15.75" customHeight="1">
      <c r="B8" s="20"/>
      <c r="C8" s="20"/>
      <c r="D8" s="21"/>
      <c r="E8" s="24" t="s">
        <v>5</v>
      </c>
      <c r="F8" s="24"/>
      <c r="G8" s="24"/>
      <c r="H8" s="25"/>
      <c r="I8" s="26" t="s">
        <v>6</v>
      </c>
      <c r="J8" s="27"/>
    </row>
    <row r="9" spans="2:10" ht="22.5" customHeight="1">
      <c r="B9" s="20"/>
      <c r="C9" s="20"/>
      <c r="D9" s="21"/>
      <c r="E9" s="28" t="s">
        <v>7</v>
      </c>
      <c r="F9" s="28" t="s">
        <v>8</v>
      </c>
      <c r="G9" s="28" t="s">
        <v>9</v>
      </c>
      <c r="H9" s="29" t="s">
        <v>10</v>
      </c>
      <c r="I9" s="28" t="s">
        <v>11</v>
      </c>
      <c r="J9" s="27"/>
    </row>
    <row r="10" spans="2:10" ht="75" customHeight="1">
      <c r="B10" s="39" t="s">
        <v>80</v>
      </c>
      <c r="C10" s="31" t="s">
        <v>81</v>
      </c>
      <c r="D10" s="32" t="s">
        <v>14</v>
      </c>
      <c r="E10" s="33">
        <v>422</v>
      </c>
      <c r="F10" s="34">
        <f aca="true" t="shared" si="0" ref="F10:F14">E10*0.95</f>
        <v>400.9</v>
      </c>
      <c r="G10" s="34">
        <f aca="true" t="shared" si="1" ref="G10:G14">E10*0.9</f>
        <v>379.8</v>
      </c>
      <c r="H10" s="35">
        <f aca="true" t="shared" si="2" ref="H10:H14">E10*0.85</f>
        <v>358.7</v>
      </c>
      <c r="I10" s="34">
        <v>330</v>
      </c>
      <c r="J10" s="36"/>
    </row>
    <row r="11" spans="2:10" s="1" customFormat="1" ht="71.25" customHeight="1">
      <c r="B11" s="39" t="s">
        <v>82</v>
      </c>
      <c r="C11" s="31" t="s">
        <v>83</v>
      </c>
      <c r="D11" s="32" t="s">
        <v>14</v>
      </c>
      <c r="E11" s="33">
        <v>428</v>
      </c>
      <c r="F11" s="34">
        <f t="shared" si="0"/>
        <v>406.59999999999997</v>
      </c>
      <c r="G11" s="34">
        <f t="shared" si="1"/>
        <v>385.2</v>
      </c>
      <c r="H11" s="35">
        <f t="shared" si="2"/>
        <v>363.8</v>
      </c>
      <c r="I11" s="34">
        <v>340</v>
      </c>
      <c r="J11" s="36"/>
    </row>
    <row r="12" spans="2:10" s="1" customFormat="1" ht="72" customHeight="1">
      <c r="B12" s="30" t="s">
        <v>84</v>
      </c>
      <c r="C12" s="37" t="s">
        <v>85</v>
      </c>
      <c r="D12" s="38" t="s">
        <v>14</v>
      </c>
      <c r="E12" s="33">
        <v>433</v>
      </c>
      <c r="F12" s="34">
        <f t="shared" si="0"/>
        <v>411.34999999999997</v>
      </c>
      <c r="G12" s="34">
        <f t="shared" si="1"/>
        <v>389.7</v>
      </c>
      <c r="H12" s="35">
        <f t="shared" si="2"/>
        <v>368.05</v>
      </c>
      <c r="I12" s="34">
        <v>381</v>
      </c>
      <c r="J12" s="36"/>
    </row>
    <row r="13" spans="2:10" s="1" customFormat="1" ht="72" customHeight="1">
      <c r="B13" s="39" t="s">
        <v>86</v>
      </c>
      <c r="C13" s="31" t="s">
        <v>87</v>
      </c>
      <c r="D13" s="32" t="s">
        <v>14</v>
      </c>
      <c r="E13" s="33">
        <v>433</v>
      </c>
      <c r="F13" s="34">
        <f t="shared" si="0"/>
        <v>411.34999999999997</v>
      </c>
      <c r="G13" s="34">
        <f t="shared" si="1"/>
        <v>389.7</v>
      </c>
      <c r="H13" s="35">
        <f t="shared" si="2"/>
        <v>368.05</v>
      </c>
      <c r="I13" s="34">
        <v>402</v>
      </c>
      <c r="J13" s="36"/>
    </row>
    <row r="14" spans="2:10" s="1" customFormat="1" ht="60" customHeight="1">
      <c r="B14" s="39" t="s">
        <v>88</v>
      </c>
      <c r="C14" s="31" t="s">
        <v>89</v>
      </c>
      <c r="D14" s="32" t="s">
        <v>14</v>
      </c>
      <c r="E14" s="33">
        <v>638</v>
      </c>
      <c r="F14" s="34">
        <f t="shared" si="0"/>
        <v>606.1</v>
      </c>
      <c r="G14" s="34">
        <f t="shared" si="1"/>
        <v>574.2</v>
      </c>
      <c r="H14" s="35">
        <f t="shared" si="2"/>
        <v>542.3</v>
      </c>
      <c r="I14" s="34">
        <v>492</v>
      </c>
      <c r="J14" s="36"/>
    </row>
    <row r="15" spans="2:10" s="1" customFormat="1" ht="30.75" customHeight="1">
      <c r="B15" s="44" t="s">
        <v>28</v>
      </c>
      <c r="C15" s="44"/>
      <c r="D15" s="45" t="s">
        <v>14</v>
      </c>
      <c r="E15" s="46">
        <v>159</v>
      </c>
      <c r="F15" s="47">
        <f aca="true" t="shared" si="3" ref="F15:F26">E15*0.9</f>
        <v>143.1</v>
      </c>
      <c r="G15" s="47">
        <f aca="true" t="shared" si="4" ref="G15:G26">E15*0.85</f>
        <v>135.15</v>
      </c>
      <c r="H15" s="48">
        <f aca="true" t="shared" si="5" ref="H15:H26">E15*0.8</f>
        <v>127.2</v>
      </c>
      <c r="I15" s="34">
        <v>118</v>
      </c>
      <c r="J15" s="36"/>
    </row>
    <row r="16" spans="2:10" s="1" customFormat="1" ht="30.75" customHeight="1">
      <c r="B16" s="44" t="s">
        <v>29</v>
      </c>
      <c r="C16" s="44"/>
      <c r="D16" s="45" t="s">
        <v>14</v>
      </c>
      <c r="E16" s="46">
        <v>688</v>
      </c>
      <c r="F16" s="47">
        <f t="shared" si="3"/>
        <v>619.2</v>
      </c>
      <c r="G16" s="47">
        <f t="shared" si="4"/>
        <v>584.8</v>
      </c>
      <c r="H16" s="48">
        <f t="shared" si="5"/>
        <v>550.4</v>
      </c>
      <c r="I16" s="34">
        <v>529</v>
      </c>
      <c r="J16" s="36"/>
    </row>
    <row r="17" spans="2:10" s="1" customFormat="1" ht="30.75" customHeight="1">
      <c r="B17" s="44" t="s">
        <v>30</v>
      </c>
      <c r="C17" s="44"/>
      <c r="D17" s="45" t="s">
        <v>14</v>
      </c>
      <c r="E17" s="49">
        <v>177</v>
      </c>
      <c r="F17" s="50">
        <f t="shared" si="3"/>
        <v>159.3</v>
      </c>
      <c r="G17" s="50">
        <f t="shared" si="4"/>
        <v>150.45</v>
      </c>
      <c r="H17" s="51">
        <f t="shared" si="5"/>
        <v>141.6</v>
      </c>
      <c r="I17" s="34"/>
      <c r="J17" s="36"/>
    </row>
    <row r="18" spans="2:10" s="1" customFormat="1" ht="30.75" customHeight="1">
      <c r="B18" s="44" t="s">
        <v>31</v>
      </c>
      <c r="C18" s="44"/>
      <c r="D18" s="45" t="s">
        <v>14</v>
      </c>
      <c r="E18" s="49">
        <v>249</v>
      </c>
      <c r="F18" s="50">
        <f t="shared" si="3"/>
        <v>224.1</v>
      </c>
      <c r="G18" s="50">
        <f t="shared" si="4"/>
        <v>211.65</v>
      </c>
      <c r="H18" s="51">
        <f t="shared" si="5"/>
        <v>199.20000000000002</v>
      </c>
      <c r="I18" s="34"/>
      <c r="J18" s="36"/>
    </row>
    <row r="19" spans="2:10" s="1" customFormat="1" ht="19.5" customHeight="1">
      <c r="B19" s="52" t="s">
        <v>68</v>
      </c>
      <c r="C19" s="52"/>
      <c r="D19" s="45" t="s">
        <v>14</v>
      </c>
      <c r="E19" s="49">
        <v>118</v>
      </c>
      <c r="F19" s="50">
        <f t="shared" si="3"/>
        <v>106.2</v>
      </c>
      <c r="G19" s="50">
        <f t="shared" si="4"/>
        <v>100.3</v>
      </c>
      <c r="H19" s="53">
        <f t="shared" si="5"/>
        <v>94.4</v>
      </c>
      <c r="I19" s="96">
        <f>F19*0.7</f>
        <v>74.34</v>
      </c>
      <c r="J19" s="36"/>
    </row>
    <row r="20" spans="2:10" s="1" customFormat="1" ht="19.5" customHeight="1">
      <c r="B20" s="52" t="s">
        <v>33</v>
      </c>
      <c r="C20" s="52"/>
      <c r="D20" s="45" t="s">
        <v>14</v>
      </c>
      <c r="E20" s="49">
        <v>94</v>
      </c>
      <c r="F20" s="50">
        <f t="shared" si="3"/>
        <v>84.60000000000001</v>
      </c>
      <c r="G20" s="50">
        <f t="shared" si="4"/>
        <v>79.89999999999999</v>
      </c>
      <c r="H20" s="51">
        <f t="shared" si="5"/>
        <v>75.2</v>
      </c>
      <c r="I20" s="34">
        <v>60</v>
      </c>
      <c r="J20" s="36"/>
    </row>
    <row r="21" spans="2:10" s="1" customFormat="1" ht="19.5" customHeight="1">
      <c r="B21" s="52" t="s">
        <v>34</v>
      </c>
      <c r="C21" s="52"/>
      <c r="D21" s="45" t="s">
        <v>14</v>
      </c>
      <c r="E21" s="49">
        <v>128</v>
      </c>
      <c r="F21" s="50">
        <f t="shared" si="3"/>
        <v>115.2</v>
      </c>
      <c r="G21" s="50">
        <f t="shared" si="4"/>
        <v>108.8</v>
      </c>
      <c r="H21" s="51">
        <f t="shared" si="5"/>
        <v>102.4</v>
      </c>
      <c r="I21" s="34">
        <v>74</v>
      </c>
      <c r="J21" s="36"/>
    </row>
    <row r="22" spans="2:10" s="1" customFormat="1" ht="36.75" customHeight="1">
      <c r="B22" s="54" t="s">
        <v>35</v>
      </c>
      <c r="C22" s="54"/>
      <c r="D22" s="32" t="s">
        <v>14</v>
      </c>
      <c r="E22" s="41">
        <v>487</v>
      </c>
      <c r="F22" s="42">
        <f t="shared" si="3"/>
        <v>438.3</v>
      </c>
      <c r="G22" s="42">
        <f t="shared" si="4"/>
        <v>413.95</v>
      </c>
      <c r="H22" s="43">
        <f t="shared" si="5"/>
        <v>389.6</v>
      </c>
      <c r="I22" s="34">
        <v>250</v>
      </c>
      <c r="J22" s="36"/>
    </row>
    <row r="23" spans="2:10" s="1" customFormat="1" ht="19.5" customHeight="1">
      <c r="B23" s="54" t="s">
        <v>36</v>
      </c>
      <c r="C23" s="54"/>
      <c r="D23" s="32" t="s">
        <v>14</v>
      </c>
      <c r="E23" s="33">
        <v>475</v>
      </c>
      <c r="F23" s="34">
        <f t="shared" si="3"/>
        <v>427.5</v>
      </c>
      <c r="G23" s="34">
        <f t="shared" si="4"/>
        <v>403.75</v>
      </c>
      <c r="H23" s="35">
        <f t="shared" si="5"/>
        <v>380</v>
      </c>
      <c r="I23" s="34">
        <v>337</v>
      </c>
      <c r="J23" s="36"/>
    </row>
    <row r="24" spans="2:10" s="1" customFormat="1" ht="19.5" customHeight="1">
      <c r="B24" s="55" t="s">
        <v>37</v>
      </c>
      <c r="C24" s="55"/>
      <c r="D24" s="56" t="s">
        <v>38</v>
      </c>
      <c r="E24" s="33">
        <v>418</v>
      </c>
      <c r="F24" s="34">
        <f t="shared" si="3"/>
        <v>376.2</v>
      </c>
      <c r="G24" s="34">
        <f t="shared" si="4"/>
        <v>355.3</v>
      </c>
      <c r="H24" s="35">
        <f t="shared" si="5"/>
        <v>334.40000000000003</v>
      </c>
      <c r="I24" s="34">
        <f aca="true" t="shared" si="6" ref="I24:I25">E24*0.7</f>
        <v>292.59999999999997</v>
      </c>
      <c r="J24" s="36"/>
    </row>
    <row r="25" spans="2:10" s="1" customFormat="1" ht="19.5" customHeight="1">
      <c r="B25" s="55" t="s">
        <v>39</v>
      </c>
      <c r="C25" s="55"/>
      <c r="D25" s="56" t="s">
        <v>40</v>
      </c>
      <c r="E25" s="33">
        <v>2766</v>
      </c>
      <c r="F25" s="34">
        <f t="shared" si="3"/>
        <v>2489.4</v>
      </c>
      <c r="G25" s="34">
        <f t="shared" si="4"/>
        <v>2351.1</v>
      </c>
      <c r="H25" s="35">
        <f t="shared" si="5"/>
        <v>2212.8</v>
      </c>
      <c r="I25" s="34">
        <f t="shared" si="6"/>
        <v>1936.1999999999998</v>
      </c>
      <c r="J25" s="36"/>
    </row>
    <row r="26" spans="2:10" s="1" customFormat="1" ht="19.5" customHeight="1">
      <c r="B26" s="59" t="s">
        <v>71</v>
      </c>
      <c r="C26" s="59"/>
      <c r="D26" s="32" t="s">
        <v>42</v>
      </c>
      <c r="E26" s="33">
        <v>155</v>
      </c>
      <c r="F26" s="34">
        <f t="shared" si="3"/>
        <v>139.5</v>
      </c>
      <c r="G26" s="34">
        <f t="shared" si="4"/>
        <v>131.75</v>
      </c>
      <c r="H26" s="35">
        <f t="shared" si="5"/>
        <v>124</v>
      </c>
      <c r="I26" s="34">
        <v>2200</v>
      </c>
      <c r="J26" s="36"/>
    </row>
    <row r="27" spans="2:10" s="1" customFormat="1" ht="35.25" customHeight="1">
      <c r="B27" s="86" t="s">
        <v>43</v>
      </c>
      <c r="C27" s="86"/>
      <c r="D27" s="32" t="s">
        <v>44</v>
      </c>
      <c r="E27" s="33">
        <v>55</v>
      </c>
      <c r="F27" s="34">
        <v>54</v>
      </c>
      <c r="G27" s="34">
        <v>53</v>
      </c>
      <c r="H27" s="35">
        <v>52</v>
      </c>
      <c r="I27" s="34">
        <v>39</v>
      </c>
      <c r="J27" s="36"/>
    </row>
    <row r="28" spans="2:10" s="1" customFormat="1" ht="19.5" customHeight="1">
      <c r="B28" s="59" t="s">
        <v>72</v>
      </c>
      <c r="C28" s="59"/>
      <c r="D28" s="32" t="s">
        <v>46</v>
      </c>
      <c r="E28" s="33">
        <v>143</v>
      </c>
      <c r="F28" s="60">
        <f aca="true" t="shared" si="7" ref="F28:F30">E28*0.95</f>
        <v>135.85</v>
      </c>
      <c r="G28" s="60">
        <f aca="true" t="shared" si="8" ref="G28:G30">E28*0.9</f>
        <v>128.70000000000002</v>
      </c>
      <c r="H28" s="35">
        <f aca="true" t="shared" si="9" ref="H28:H30">E28*0.85</f>
        <v>121.55</v>
      </c>
      <c r="I28" s="34">
        <v>82</v>
      </c>
      <c r="J28" s="36"/>
    </row>
    <row r="29" spans="2:10" s="1" customFormat="1" ht="19.5" customHeight="1">
      <c r="B29" s="59" t="s">
        <v>73</v>
      </c>
      <c r="C29" s="59"/>
      <c r="D29" s="32" t="s">
        <v>46</v>
      </c>
      <c r="E29" s="33">
        <v>160</v>
      </c>
      <c r="F29" s="60">
        <f t="shared" si="7"/>
        <v>152</v>
      </c>
      <c r="G29" s="60">
        <f t="shared" si="8"/>
        <v>144</v>
      </c>
      <c r="H29" s="35">
        <f t="shared" si="9"/>
        <v>136</v>
      </c>
      <c r="I29" s="34"/>
      <c r="J29" s="36"/>
    </row>
    <row r="30" spans="1:10" s="1" customFormat="1" ht="19.5" customHeight="1">
      <c r="A30" s="4"/>
      <c r="B30" s="59" t="s">
        <v>74</v>
      </c>
      <c r="C30" s="59"/>
      <c r="D30" s="61" t="s">
        <v>46</v>
      </c>
      <c r="E30" s="33">
        <v>169</v>
      </c>
      <c r="F30" s="60">
        <f t="shared" si="7"/>
        <v>160.54999999999998</v>
      </c>
      <c r="G30" s="60">
        <f t="shared" si="8"/>
        <v>152.1</v>
      </c>
      <c r="H30" s="35">
        <f t="shared" si="9"/>
        <v>143.65</v>
      </c>
      <c r="I30" s="34">
        <v>92</v>
      </c>
      <c r="J30" s="36"/>
    </row>
    <row r="31" spans="1:10" s="1" customFormat="1" ht="19.5" customHeight="1">
      <c r="A31" s="62"/>
      <c r="B31" s="59" t="s">
        <v>75</v>
      </c>
      <c r="C31" s="59"/>
      <c r="D31" s="32" t="s">
        <v>44</v>
      </c>
      <c r="E31" s="33">
        <v>260</v>
      </c>
      <c r="F31" s="34">
        <f aca="true" t="shared" si="10" ref="F31:F34">E31-E31/100*5</f>
        <v>247</v>
      </c>
      <c r="G31" s="34">
        <f aca="true" t="shared" si="11" ref="G31:G34">E31-E31/100*10</f>
        <v>234</v>
      </c>
      <c r="H31" s="35">
        <f aca="true" t="shared" si="12" ref="H31:H34">E31-E31/100*20</f>
        <v>208</v>
      </c>
      <c r="I31" s="34">
        <v>124.4</v>
      </c>
      <c r="J31" s="36"/>
    </row>
    <row r="32" spans="1:10" s="1" customFormat="1" ht="19.5" customHeight="1">
      <c r="A32" s="62"/>
      <c r="B32" s="59" t="s">
        <v>76</v>
      </c>
      <c r="C32" s="59"/>
      <c r="D32" s="32" t="s">
        <v>44</v>
      </c>
      <c r="E32" s="33">
        <v>418</v>
      </c>
      <c r="F32" s="34">
        <f t="shared" si="10"/>
        <v>397.1</v>
      </c>
      <c r="G32" s="34">
        <f t="shared" si="11"/>
        <v>376.2</v>
      </c>
      <c r="H32" s="35">
        <f t="shared" si="12"/>
        <v>334.4</v>
      </c>
      <c r="I32" s="34">
        <v>200</v>
      </c>
      <c r="J32" s="36"/>
    </row>
    <row r="33" spans="1:10" s="1" customFormat="1" ht="19.5" customHeight="1">
      <c r="A33" s="62"/>
      <c r="B33" s="59" t="s">
        <v>77</v>
      </c>
      <c r="C33" s="59"/>
      <c r="D33" s="32" t="s">
        <v>44</v>
      </c>
      <c r="E33" s="33">
        <v>418</v>
      </c>
      <c r="F33" s="34">
        <f t="shared" si="10"/>
        <v>397.1</v>
      </c>
      <c r="G33" s="34">
        <f t="shared" si="11"/>
        <v>376.2</v>
      </c>
      <c r="H33" s="35">
        <f t="shared" si="12"/>
        <v>334.4</v>
      </c>
      <c r="I33" s="34">
        <v>200</v>
      </c>
      <c r="J33" s="36"/>
    </row>
    <row r="34" spans="1:10" s="1" customFormat="1" ht="19.5" customHeight="1">
      <c r="A34" s="62"/>
      <c r="B34" s="59" t="s">
        <v>78</v>
      </c>
      <c r="C34" s="59"/>
      <c r="D34" s="32" t="s">
        <v>44</v>
      </c>
      <c r="E34" s="33">
        <v>313</v>
      </c>
      <c r="F34" s="34">
        <f t="shared" si="10"/>
        <v>297.35</v>
      </c>
      <c r="G34" s="34">
        <f t="shared" si="11"/>
        <v>281.7</v>
      </c>
      <c r="H34" s="35">
        <f t="shared" si="12"/>
        <v>250.4</v>
      </c>
      <c r="I34" s="34">
        <v>150</v>
      </c>
      <c r="J34" s="36"/>
    </row>
    <row r="35" spans="1:10" s="1" customFormat="1" ht="32.25" customHeight="1">
      <c r="A35" s="62"/>
      <c r="B35" s="97" t="s">
        <v>53</v>
      </c>
      <c r="C35" s="97"/>
      <c r="D35" s="97"/>
      <c r="E35" s="97"/>
      <c r="F35" s="97"/>
      <c r="G35" s="97"/>
      <c r="H35" s="97"/>
      <c r="I35" s="98"/>
      <c r="J35" s="36"/>
    </row>
  </sheetData>
  <sheetProtection selectLockedCells="1" selectUnlockedCells="1"/>
  <mergeCells count="27">
    <mergeCell ref="B6:G6"/>
    <mergeCell ref="B7:B9"/>
    <mergeCell ref="C7:C9"/>
    <mergeCell ref="D7:D9"/>
    <mergeCell ref="E7:I7"/>
    <mergeCell ref="E8:G8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H35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www.factum.ru</dc:title>
  <dc:subject>(495) 788-77-07</dc:subject>
  <dc:creator>Пряничников Павел</dc:creator>
  <cp:keywords/>
  <dc:description/>
  <cp:lastModifiedBy/>
  <cp:lastPrinted>2017-10-06T14:34:55Z</cp:lastPrinted>
  <dcterms:created xsi:type="dcterms:W3CDTF">2002-04-16T12:46:18Z</dcterms:created>
  <dcterms:modified xsi:type="dcterms:W3CDTF">2018-07-10T08:04:52Z</dcterms:modified>
  <cp:category/>
  <cp:version/>
  <cp:contentType/>
  <cp:contentStatus/>
  <cp:revision>2</cp:revision>
</cp:coreProperties>
</file>