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Подконструкция" sheetId="1" state="visible" r:id="rId2"/>
    <sheet name="Альта-Профиль  " sheetId="2" state="visible" r:id="rId3"/>
    <sheet name="Docke LUX " sheetId="3" state="visible" r:id="rId4"/>
    <sheet name="Docke PREMIUM" sheetId="4" state="visible" r:id="rId5"/>
    <sheet name="Docke STANDART" sheetId="5" state="visible" r:id="rId6"/>
  </sheets>
  <definedNames>
    <definedName function="false" hidden="false" localSheetId="1" name="_xlnm.Print_Area" vbProcedure="false">'Альта-Профиль  '!$B$2:$I$77</definedName>
    <definedName function="false" hidden="false" localSheetId="0" name="_xlnm.Print_Area" vbProcedure="false">Подконструкция!$B$2:$L$36</definedName>
    <definedName function="false" hidden="false" localSheetId="2" name="_xlnm.Print_Area" vbProcedure="false">'Docke LUX '!$B$2:$I$21</definedName>
    <definedName function="false" hidden="false" localSheetId="3" name="_xlnm.Print_Area" vbProcedure="false">'Docke PREMIUM'!$B$2:$I$66</definedName>
    <definedName function="false" hidden="false" localSheetId="4" name="_xlnm.Print_Area" vbProcedure="false">'Docke STANDART'!$B$2:$I$36</definedName>
    <definedName function="false" hidden="false" localSheetId="0" name="_xlnm.Print_Area" vbProcedure="false">Подконструкция!$B$2:$L$36</definedName>
    <definedName function="false" hidden="false" localSheetId="1" name="_xlnm.Print_Area" vbProcedure="false">'Альта-Профиль  '!$B$2:$I$77</definedName>
    <definedName function="false" hidden="false" localSheetId="2" name="_xlnm.Print_Area" vbProcedure="false">'Docke LUX '!$B$2:$I$21</definedName>
    <definedName function="false" hidden="false" localSheetId="3" name="_xlnm.Print_Area" vbProcedure="false">'Docke PREMIUM'!$B$2:$I$66</definedName>
    <definedName function="false" hidden="false" localSheetId="4" name="_xlnm.Print_Area" vbProcedure="false">'Docke STANDART'!$B$2:$I$36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<sst xmlns="http://schemas.openxmlformats.org/spreadsheetml/2006/main" count="674" uniqueCount="220">
  <si>
    <t xml:space="preserve">ЭЛЕМЕНТЫ НЕСУЩЕГО КАРКАСА</t>
  </si>
  <si>
    <t xml:space="preserve">КРОНШТЕЙНЫ</t>
  </si>
  <si>
    <t xml:space="preserve">Оцинковка                  1,2 мм</t>
  </si>
  <si>
    <t xml:space="preserve">Оцинковка                 2 мм</t>
  </si>
  <si>
    <t xml:space="preserve">нерж.сталь 1,2мм</t>
  </si>
  <si>
    <t xml:space="preserve">нерж. Сталь 2,0мм</t>
  </si>
  <si>
    <t xml:space="preserve">наценка за порошковое окрашивание</t>
  </si>
  <si>
    <t xml:space="preserve">№</t>
  </si>
  <si>
    <t xml:space="preserve">НАИМЕНОВАНИЕ</t>
  </si>
  <si>
    <t xml:space="preserve">Марка</t>
  </si>
  <si>
    <t xml:space="preserve">Ед. изм.</t>
  </si>
  <si>
    <t xml:space="preserve">РОЗНИЦА</t>
  </si>
  <si>
    <t xml:space="preserve">Кронштейн крепежный усиленный с шайбой и изоляционной паронитовой прокладкой.                                                                Для крепления направляющих к стене.</t>
  </si>
  <si>
    <t xml:space="preserve">ККУ - 90х80</t>
  </si>
  <si>
    <t xml:space="preserve">шт.</t>
  </si>
  <si>
    <t xml:space="preserve"> - </t>
  </si>
  <si>
    <t xml:space="preserve">ККУ - 120х80</t>
  </si>
  <si>
    <t xml:space="preserve">ККУ - 150х80</t>
  </si>
  <si>
    <t xml:space="preserve">ККУ- 180х80</t>
  </si>
  <si>
    <t xml:space="preserve">ККУ- 200х80</t>
  </si>
  <si>
    <t xml:space="preserve">ККУ- 230х80</t>
  </si>
  <si>
    <t xml:space="preserve">Удлинитель кронштейна (для удлинения кронштейнов до 120 мм)</t>
  </si>
  <si>
    <r>
      <rPr>
        <sz val="8"/>
        <color rgb="FF000000"/>
        <rFont val="Arial"/>
        <family val="2"/>
        <charset val="204"/>
      </rPr>
      <t xml:space="preserve">Кронштейн крепежный </t>
    </r>
    <r>
      <rPr>
        <b val="true"/>
        <sz val="8"/>
        <color rgb="FF000000"/>
        <rFont val="Arial"/>
        <family val="2"/>
        <charset val="204"/>
      </rPr>
      <t xml:space="preserve">ЭКОНОМ</t>
    </r>
    <r>
      <rPr>
        <sz val="8"/>
        <color rgb="FF000000"/>
        <rFont val="Arial"/>
        <family val="2"/>
        <charset val="204"/>
      </rPr>
      <t xml:space="preserve">. Для крепления направляющих к стене.                                                              </t>
    </r>
    <r>
      <rPr>
        <i val="true"/>
        <sz val="9"/>
        <color rgb="FF000000"/>
        <rFont val="Arial"/>
        <family val="2"/>
        <charset val="204"/>
      </rPr>
      <t xml:space="preserve">Подходит для металлического и винилового сайдинга</t>
    </r>
  </si>
  <si>
    <t xml:space="preserve">КК - 50</t>
  </si>
  <si>
    <t xml:space="preserve">КК-90</t>
  </si>
  <si>
    <t xml:space="preserve">КК-120</t>
  </si>
  <si>
    <t xml:space="preserve">КК-150</t>
  </si>
  <si>
    <t xml:space="preserve">КК-180</t>
  </si>
  <si>
    <t xml:space="preserve">КК-200</t>
  </si>
  <si>
    <t xml:space="preserve">КК-230</t>
  </si>
  <si>
    <t xml:space="preserve">ПРОФИЛИ НАПРАВЛЯЮЩИЕ </t>
  </si>
  <si>
    <t xml:space="preserve">Оцинковка  0,9мм</t>
  </si>
  <si>
    <t xml:space="preserve">Оцинковка  1,2мм</t>
  </si>
  <si>
    <t xml:space="preserve">Оцинковка  2,0мм</t>
  </si>
  <si>
    <t xml:space="preserve">Крепежный профиль Г-образный 40х40х3000</t>
  </si>
  <si>
    <t xml:space="preserve">КПГ - 40х40х3000</t>
  </si>
  <si>
    <t xml:space="preserve">Крепежный профиль Г-образный 60х44х3000</t>
  </si>
  <si>
    <t xml:space="preserve">КПГ - 60х44х3000</t>
  </si>
  <si>
    <t xml:space="preserve">Крепежный профиль Г-образный широкий 60х81х3000</t>
  </si>
  <si>
    <t xml:space="preserve">КПГШ - 60х81х3000</t>
  </si>
  <si>
    <t xml:space="preserve">Крепежный профиль Z-образный 29х20х3000</t>
  </si>
  <si>
    <t xml:space="preserve">КПZ - 29х20х3000</t>
  </si>
  <si>
    <t xml:space="preserve">Крепежный профиль шляпный 50х20х3000</t>
  </si>
  <si>
    <t xml:space="preserve">КПШ - 50х20х3000</t>
  </si>
  <si>
    <t xml:space="preserve">Крепежный профиль шляпный 60х20х3000</t>
  </si>
  <si>
    <t xml:space="preserve">Крепежный профиль шляпный 90х20х3000</t>
  </si>
  <si>
    <t xml:space="preserve">КПШ - 90х20х3000</t>
  </si>
  <si>
    <t xml:space="preserve">МЕТИЗЫ</t>
  </si>
  <si>
    <t xml:space="preserve">ЦЕНА</t>
  </si>
  <si>
    <t xml:space="preserve">Применение</t>
  </si>
  <si>
    <t xml:space="preserve">ДИЛЕР</t>
  </si>
  <si>
    <t xml:space="preserve">Саморез Ø 4.2х16 (4.2х19) оцинк. с прессшайбой</t>
  </si>
  <si>
    <t xml:space="preserve">Крепление сайдинга к несущему каркасу</t>
  </si>
  <si>
    <t xml:space="preserve">                                  ВИНИЛОВЫЙ САЙДИНГ Альта-Профиль</t>
  </si>
  <si>
    <t xml:space="preserve">с 02.07.2018г.</t>
  </si>
  <si>
    <t xml:space="preserve"> Панель сайдинга</t>
  </si>
  <si>
    <t xml:space="preserve">Наименование</t>
  </si>
  <si>
    <t xml:space="preserve">Площадь</t>
  </si>
  <si>
    <t xml:space="preserve">Наличие</t>
  </si>
  <si>
    <t xml:space="preserve">Цвет</t>
  </si>
  <si>
    <t xml:space="preserve">Длина</t>
  </si>
  <si>
    <t xml:space="preserve">Кол-во шт. в упаковке</t>
  </si>
  <si>
    <t xml:space="preserve">панель</t>
  </si>
  <si>
    <t xml:space="preserve">м2</t>
  </si>
  <si>
    <t xml:space="preserve">Сайдинг-панель "Альта-Сайдинг"                                                                     ( корабельный брус 3,66м. )</t>
  </si>
  <si>
    <t xml:space="preserve">склад</t>
  </si>
  <si>
    <r>
      <rPr>
        <sz val="8"/>
        <rFont val="Arial"/>
        <family val="2"/>
        <charset val="204"/>
      </rPr>
      <t xml:space="preserve">белый, дымчатый, светло-серый, </t>
    </r>
    <r>
      <rPr>
        <u val="single"/>
        <sz val="8"/>
        <color rgb="FF000000"/>
        <rFont val="Arial"/>
        <family val="2"/>
        <charset val="204"/>
      </rPr>
      <t xml:space="preserve">лимонный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, серо-зеленый, серо-голубой</t>
    </r>
  </si>
  <si>
    <t xml:space="preserve">3,66м.</t>
  </si>
  <si>
    <r>
      <rPr>
        <u val="single"/>
        <sz val="8"/>
        <color rgb="FF000000"/>
        <rFont val="Arial"/>
        <family val="2"/>
        <charset val="204"/>
      </rPr>
      <t xml:space="preserve">бежевый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,</t>
    </r>
    <r>
      <rPr>
        <u val="single"/>
        <sz val="8"/>
        <rFont val="Arial"/>
        <family val="2"/>
        <charset val="204"/>
      </rPr>
      <t xml:space="preserve">кремовый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 розовый, </t>
    </r>
    <r>
      <rPr>
        <u val="single"/>
        <sz val="8"/>
        <color rgb="FF000000"/>
        <rFont val="Arial"/>
        <family val="2"/>
        <charset val="204"/>
      </rPr>
      <t xml:space="preserve">салатовый</t>
    </r>
    <r>
      <rPr>
        <sz val="8"/>
        <color rgb="FFFF0000"/>
        <rFont val="Arial"/>
        <family val="2"/>
        <charset val="204"/>
      </rPr>
      <t xml:space="preserve">*</t>
    </r>
  </si>
  <si>
    <t xml:space="preserve">3,66 м.</t>
  </si>
  <si>
    <t xml:space="preserve">Сайдинг-панель "KANADA Плюс" Престиж                                                             ( корабельный брус 3,66м. )</t>
  </si>
  <si>
    <t xml:space="preserve">заказ</t>
  </si>
  <si>
    <t xml:space="preserve"> земляничный, грушевый</t>
  </si>
  <si>
    <t xml:space="preserve">фисташковый, золотистый, желтый, персиковый</t>
  </si>
  <si>
    <t xml:space="preserve">Сайдинг-панель "KANADA Плюс" Премиум акриловый                                    ( корабельный брус 3,66м.)  </t>
  </si>
  <si>
    <t xml:space="preserve">синий,сереневый, хаки, гранатовый,зеленый, серебр</t>
  </si>
  <si>
    <t xml:space="preserve">дуб светлый, красный,красн-коричневый, оливковый, кирпич</t>
  </si>
  <si>
    <t xml:space="preserve">орех темный</t>
  </si>
  <si>
    <t xml:space="preserve">Сайдинг-панель "Аляска классик"                                                                                  ( корабельный брус 3,0м. )</t>
  </si>
  <si>
    <t xml:space="preserve">Ивори, Сноу, Сэнд, Форест</t>
  </si>
  <si>
    <t xml:space="preserve">3,00 м.</t>
  </si>
  <si>
    <t xml:space="preserve">Сайдинг-панель "Аляска Люкс"                                                                                  ( корабельный брус 3,0м. )</t>
  </si>
  <si>
    <t xml:space="preserve">беж, блю, грин, голд</t>
  </si>
  <si>
    <t xml:space="preserve">браун, виолет, ред</t>
  </si>
  <si>
    <t xml:space="preserve">Карелия Корабельный брус виниловый D4,5"</t>
  </si>
  <si>
    <t xml:space="preserve">бук, каштан, ольха, орех, ясень</t>
  </si>
  <si>
    <t xml:space="preserve">"Blockhouse" виниловый ВН-01 однопереломный</t>
  </si>
  <si>
    <t xml:space="preserve">золотистый, персиковый, бежевый</t>
  </si>
  <si>
    <t xml:space="preserve">3,10 м.</t>
  </si>
  <si>
    <t xml:space="preserve">"Blockhouse" акриловый ВН-01 однопереломный</t>
  </si>
  <si>
    <t xml:space="preserve">дуб светлый, красно-коричневый</t>
  </si>
  <si>
    <t xml:space="preserve">"Blockhouse" акриловый BH-01 Карелия  однопереломный</t>
  </si>
  <si>
    <t xml:space="preserve">"Blockhouse" виниловый  ВН-02 двухпереломный</t>
  </si>
  <si>
    <t xml:space="preserve">"Blockhouse" акриловый ВН-02 двухпереломный</t>
  </si>
  <si>
    <t xml:space="preserve">темный орех</t>
  </si>
  <si>
    <t xml:space="preserve">"Blockhouse" виниловый ВН-03 двухпереломный малый</t>
  </si>
  <si>
    <t xml:space="preserve">бежевый, золотистый, персиковый</t>
  </si>
  <si>
    <t xml:space="preserve">"Blockhouse" акриловый ВН-03 двухпереломный малый</t>
  </si>
  <si>
    <t xml:space="preserve">"Blockhouse" акриловый BH-03 Карелия двухпереломный малый</t>
  </si>
  <si>
    <t xml:space="preserve"> Панель софита</t>
  </si>
  <si>
    <t xml:space="preserve">Софит  ( гладкий Т-19 / центрально перфорированный Т-20 )</t>
  </si>
  <si>
    <r>
      <rPr>
        <u val="single"/>
        <sz val="8"/>
        <color rgb="FF000000"/>
        <rFont val="Arial"/>
        <family val="2"/>
        <charset val="204"/>
      </rPr>
      <t xml:space="preserve">белый</t>
    </r>
    <r>
      <rPr>
        <sz val="8"/>
        <color rgb="FFFF0000"/>
        <rFont val="Arial"/>
        <family val="2"/>
        <charset val="204"/>
      </rPr>
      <t xml:space="preserve"> *</t>
    </r>
  </si>
  <si>
    <r>
      <rPr>
        <u val="single"/>
        <sz val="8"/>
        <color rgb="FF000000"/>
        <rFont val="Arial"/>
        <family val="2"/>
        <charset val="204"/>
      </rPr>
      <t xml:space="preserve">коричневый</t>
    </r>
    <r>
      <rPr>
        <sz val="8"/>
        <color rgb="FFFF0000"/>
        <rFont val="Arial"/>
        <family val="2"/>
        <charset val="204"/>
      </rPr>
      <t xml:space="preserve"> *</t>
    </r>
  </si>
  <si>
    <t xml:space="preserve">Доборные элементы для монтажа панелей сайдинга "Альта-Сайдинг","KANADA Плюс"и панелей  софита</t>
  </si>
  <si>
    <t xml:space="preserve">штука</t>
  </si>
  <si>
    <t xml:space="preserve">п.м.</t>
  </si>
  <si>
    <t xml:space="preserve">Околооконный профиль Т-17 ( рабочая ширина 125мм.)</t>
  </si>
  <si>
    <r>
      <rPr>
        <u val="single"/>
        <sz val="8"/>
        <color rgb="FF000000"/>
        <rFont val="Arial"/>
        <family val="2"/>
        <charset val="204"/>
      </rPr>
      <t xml:space="preserve">белый</t>
    </r>
    <r>
      <rPr>
        <sz val="8"/>
        <color rgb="FF000000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, цветной</t>
    </r>
  </si>
  <si>
    <t xml:space="preserve">3,0 м.</t>
  </si>
  <si>
    <r>
      <rPr>
        <u val="single"/>
        <sz val="8"/>
        <color rgb="FF000000"/>
        <rFont val="Arial"/>
        <family val="2"/>
        <charset val="204"/>
      </rPr>
      <t xml:space="preserve">коричневый</t>
    </r>
    <r>
      <rPr>
        <sz val="8"/>
        <color rgb="FF000000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</si>
  <si>
    <t xml:space="preserve">Околооконный профиль широкий Т-05  ( рабочая ширина 220мм.)</t>
  </si>
  <si>
    <t xml:space="preserve">белый</t>
  </si>
  <si>
    <t xml:space="preserve">коричневый</t>
  </si>
  <si>
    <t xml:space="preserve">Финишный профиль Т-14</t>
  </si>
  <si>
    <r>
      <rPr>
        <u val="single"/>
        <sz val="8"/>
        <color rgb="FF000000"/>
        <rFont val="Arial"/>
        <family val="2"/>
        <charset val="204"/>
      </rPr>
      <t xml:space="preserve">белый</t>
    </r>
    <r>
      <rPr>
        <sz val="8"/>
        <color rgb="FFFF0000"/>
        <rFont val="Arial"/>
        <family val="2"/>
        <charset val="204"/>
      </rPr>
      <t xml:space="preserve"> *</t>
    </r>
    <r>
      <rPr>
        <sz val="8"/>
        <rFont val="Arial"/>
        <family val="2"/>
        <charset val="204"/>
      </rPr>
      <t xml:space="preserve">, цветной</t>
    </r>
  </si>
  <si>
    <r>
      <rPr>
        <u val="single"/>
        <sz val="8"/>
        <rFont val="Arial"/>
        <family val="2"/>
        <charset val="204"/>
      </rPr>
      <t xml:space="preserve">коричневый</t>
    </r>
    <r>
      <rPr>
        <sz val="8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</si>
  <si>
    <t xml:space="preserve">Планка соединительная ( Н-профиль ) Т-18</t>
  </si>
  <si>
    <r>
      <rPr>
        <u val="single"/>
        <sz val="8"/>
        <rFont val="Arial"/>
        <family val="2"/>
        <charset val="204"/>
      </rPr>
      <t xml:space="preserve">белый</t>
    </r>
    <r>
      <rPr>
        <sz val="8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,</t>
    </r>
    <r>
      <rPr>
        <u val="single"/>
        <sz val="8"/>
        <rFont val="Arial"/>
        <family val="2"/>
        <charset val="204"/>
      </rPr>
      <t xml:space="preserve">цветной</t>
    </r>
    <r>
      <rPr>
        <sz val="8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</si>
  <si>
    <t xml:space="preserve">Планка начальная ( стартовая полоса ) Т-11</t>
  </si>
  <si>
    <r>
      <rPr>
        <u val="single"/>
        <sz val="7"/>
        <rFont val="Arial"/>
        <family val="2"/>
        <charset val="204"/>
      </rPr>
      <t xml:space="preserve">белый</t>
    </r>
    <r>
      <rPr>
        <sz val="7"/>
        <rFont val="Arial"/>
        <family val="2"/>
        <charset val="204"/>
      </rPr>
      <t xml:space="preserve"> </t>
    </r>
    <r>
      <rPr>
        <sz val="7"/>
        <color rgb="FFFF0000"/>
        <rFont val="Arial"/>
        <family val="2"/>
        <charset val="204"/>
      </rPr>
      <t xml:space="preserve">*</t>
    </r>
  </si>
  <si>
    <t xml:space="preserve">Внешний угол Т-12</t>
  </si>
  <si>
    <r>
      <rPr>
        <u val="single"/>
        <sz val="8"/>
        <rFont val="Arial"/>
        <family val="2"/>
        <charset val="204"/>
      </rPr>
      <t xml:space="preserve">белый</t>
    </r>
    <r>
      <rPr>
        <sz val="8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  <r>
      <rPr>
        <sz val="8"/>
        <rFont val="Arial"/>
        <family val="2"/>
        <charset val="204"/>
      </rPr>
      <t xml:space="preserve">, цветной</t>
    </r>
  </si>
  <si>
    <t xml:space="preserve">Внутренний угол Т-13</t>
  </si>
  <si>
    <t xml:space="preserve">Наличник  Т-09</t>
  </si>
  <si>
    <r>
      <rPr>
        <u val="single"/>
        <sz val="8"/>
        <rFont val="Arial"/>
        <family val="2"/>
        <charset val="204"/>
      </rPr>
      <t xml:space="preserve">белый</t>
    </r>
    <r>
      <rPr>
        <sz val="8"/>
        <rFont val="Arial"/>
        <family val="2"/>
        <charset val="204"/>
      </rPr>
      <t xml:space="preserve"> </t>
    </r>
    <r>
      <rPr>
        <sz val="8"/>
        <color rgb="FFFF0000"/>
        <rFont val="Arial"/>
        <family val="2"/>
        <charset val="204"/>
      </rPr>
      <t xml:space="preserve">*</t>
    </r>
  </si>
  <si>
    <t xml:space="preserve">Планка-фаска  (J-Фаска ) Т-08 ( рабочая ширина 175мм.)</t>
  </si>
  <si>
    <t xml:space="preserve">Планка J-trim ( J- профиль ) Т-15 </t>
  </si>
  <si>
    <t xml:space="preserve"> Молдинг Т-10</t>
  </si>
  <si>
    <t xml:space="preserve">Планка навесная ( отлив ) Т-16</t>
  </si>
  <si>
    <t xml:space="preserve">Доборные элементы для монтажа панелей сайдинга "Аляска" Классик, "Аляска Люкс"</t>
  </si>
  <si>
    <t xml:space="preserve">Планка J-trim ( J- профиль ) Аляска А-15 </t>
  </si>
  <si>
    <t xml:space="preserve">все цвета</t>
  </si>
  <si>
    <t xml:space="preserve">Внутренний угол Аляска А-13</t>
  </si>
  <si>
    <t xml:space="preserve">Внешний угол Аляска А-12</t>
  </si>
  <si>
    <t xml:space="preserve">Околооконный профиль Аляска А-17 ( рабочая ширина 125мм.)</t>
  </si>
  <si>
    <t xml:space="preserve">Планка соединительная ( Н-профиль )  Аляска А-18</t>
  </si>
  <si>
    <t xml:space="preserve">Финишный профиль Аляска А-14</t>
  </si>
  <si>
    <t xml:space="preserve">Доборные элементы для монтажа панелей сайдинга "Blockhouse"</t>
  </si>
  <si>
    <t xml:space="preserve">Угол наружний  Т-12 ВН "Blockhouse"</t>
  </si>
  <si>
    <t xml:space="preserve">Угол внутренний Т-13 ВН "Blockhouse"</t>
  </si>
  <si>
    <t xml:space="preserve">Околооконный профиль "Blockhouse" Т-17 ВН ( рабочая ширина 130 мм.)</t>
  </si>
  <si>
    <t xml:space="preserve">Планка соединительная ( Н-профиль ) Т-18 ВН "Blockhouse"</t>
  </si>
  <si>
    <t xml:space="preserve">Планка J-Trim ( J-профиль ) Т-15 ВН "Blockhouse"</t>
  </si>
  <si>
    <t xml:space="preserve">Крепежные элементы панелей и доборных элементов</t>
  </si>
  <si>
    <r>
      <rPr>
        <b val="true"/>
        <sz val="10"/>
        <rFont val="Arial"/>
        <family val="2"/>
        <charset val="204"/>
      </rPr>
      <t xml:space="preserve">Саморез </t>
    </r>
    <r>
      <rPr>
        <sz val="10"/>
        <rFont val="Arial"/>
        <family val="2"/>
        <charset val="204"/>
      </rPr>
      <t xml:space="preserve">с прессшайбой </t>
    </r>
    <r>
      <rPr>
        <b val="true"/>
        <sz val="10"/>
        <rFont val="Arial"/>
        <family val="2"/>
        <charset val="204"/>
      </rPr>
      <t xml:space="preserve">острый </t>
    </r>
    <r>
      <rPr>
        <sz val="10"/>
        <rFont val="Arial"/>
        <family val="2"/>
        <charset val="204"/>
      </rPr>
      <t xml:space="preserve">4,2х25мм (упак.-1 кг) Для деревянной обрешетки</t>
    </r>
  </si>
  <si>
    <t xml:space="preserve">Цинк</t>
  </si>
  <si>
    <t xml:space="preserve">25мм</t>
  </si>
  <si>
    <r>
      <rPr>
        <b val="true"/>
        <sz val="10"/>
        <rFont val="Arial"/>
        <family val="2"/>
        <charset val="204"/>
      </rPr>
      <t xml:space="preserve">Саморез</t>
    </r>
    <r>
      <rPr>
        <sz val="10"/>
        <rFont val="Arial"/>
        <family val="2"/>
        <charset val="204"/>
      </rPr>
      <t xml:space="preserve"> с прессшайбой </t>
    </r>
    <r>
      <rPr>
        <b val="true"/>
        <sz val="10"/>
        <rFont val="Arial"/>
        <family val="2"/>
        <charset val="204"/>
      </rPr>
      <t xml:space="preserve">сверло</t>
    </r>
    <r>
      <rPr>
        <sz val="10"/>
        <rFont val="Arial"/>
        <family val="2"/>
        <charset val="204"/>
      </rPr>
      <t xml:space="preserve"> 4,2х25мм (упак.-1 кг) Для металлической обрешетки</t>
    </r>
  </si>
  <si>
    <t xml:space="preserve">25мм.</t>
  </si>
  <si>
    <t xml:space="preserve">                             ВИНИЛОВЫЙ САЙДИНГ DOCKE LUX</t>
  </si>
  <si>
    <t xml:space="preserve">с 24.05.2018г.</t>
  </si>
  <si>
    <t xml:space="preserve">Панель сайдинга</t>
  </si>
  <si>
    <t xml:space="preserve">Сайдинг-панель D4,5T виниловый ( Блок-хаус 3,66м. )</t>
  </si>
  <si>
    <t xml:space="preserve">Яблоня, Орех, Рябина, Кедр</t>
  </si>
  <si>
    <t xml:space="preserve">Доборные элементы для монтажа панелей Винилового сайдинга D4.5T</t>
  </si>
  <si>
    <t xml:space="preserve">Финишный профиль</t>
  </si>
  <si>
    <t xml:space="preserve">Н-профиль</t>
  </si>
  <si>
    <t xml:space="preserve">Внешний угол</t>
  </si>
  <si>
    <t xml:space="preserve">Внутренний угол</t>
  </si>
  <si>
    <t xml:space="preserve">J-профиль</t>
  </si>
  <si>
    <t xml:space="preserve">                             ВИНИЛОВЫЙ И  АКРИЛОВЫЙ  САЙДИНГ DOCKE PREMIUM</t>
  </si>
  <si>
    <t xml:space="preserve">Площадь              ( полезная )</t>
  </si>
  <si>
    <t xml:space="preserve">Сайдинг-панель D4,5D виниловый ( корабельный брус )</t>
  </si>
  <si>
    <t xml:space="preserve">0,85м2</t>
  </si>
  <si>
    <r>
      <rPr>
        <sz val="9"/>
        <rFont val="Arial"/>
        <family val="2"/>
        <charset val="204"/>
      </rPr>
      <t xml:space="preserve">склад                ( отмечено </t>
    </r>
    <r>
      <rPr>
        <sz val="9"/>
        <color rgb="FFFF0000"/>
        <rFont val="Arial"/>
        <family val="2"/>
        <charset val="204"/>
      </rPr>
      <t xml:space="preserve">*</t>
    </r>
    <r>
      <rPr>
        <sz val="9"/>
        <rFont val="Arial"/>
        <family val="2"/>
        <charset val="204"/>
      </rPr>
      <t xml:space="preserve"> )</t>
    </r>
  </si>
  <si>
    <r>
      <rPr>
        <sz val="7"/>
        <rFont val="Arial"/>
        <family val="2"/>
        <charset val="204"/>
      </rPr>
      <t xml:space="preserve">Халва, Фисташки, </t>
    </r>
    <r>
      <rPr>
        <u val="single"/>
        <sz val="7"/>
        <rFont val="Arial"/>
        <family val="2"/>
        <charset val="204"/>
      </rPr>
      <t xml:space="preserve">Сливки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</t>
    </r>
    <r>
      <rPr>
        <u val="single"/>
        <sz val="7"/>
        <rFont val="Arial"/>
        <family val="2"/>
        <charset val="204"/>
      </rPr>
      <t xml:space="preserve">Крем-Брюле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Карамель, </t>
    </r>
    <r>
      <rPr>
        <u val="single"/>
        <sz val="7"/>
        <rFont val="Arial"/>
        <family val="2"/>
        <charset val="204"/>
      </rPr>
      <t xml:space="preserve">Лимон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Персик, </t>
    </r>
    <r>
      <rPr>
        <u val="single"/>
        <sz val="7"/>
        <rFont val="Arial"/>
        <family val="2"/>
        <charset val="204"/>
      </rPr>
      <t xml:space="preserve">Киви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Банан, Капучино, </t>
    </r>
    <r>
      <rPr>
        <u val="single"/>
        <sz val="7"/>
        <rFont val="Arial"/>
        <family val="2"/>
        <charset val="204"/>
      </rPr>
      <t xml:space="preserve">Пломбир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 </t>
    </r>
  </si>
  <si>
    <t xml:space="preserve">Сайдинг-панель D4,5D акриловый ( корабельный брус )</t>
  </si>
  <si>
    <t xml:space="preserve">Ирис, Пралине</t>
  </si>
  <si>
    <t xml:space="preserve">Сайдинг-панель Blockhaus D4,5Tвиниловый ( блок-хаус )</t>
  </si>
  <si>
    <t xml:space="preserve">0,88м2</t>
  </si>
  <si>
    <t xml:space="preserve">заказ </t>
  </si>
  <si>
    <t xml:space="preserve"> Фисташки, Сливки, Карамель, Лимон, Персик, Банан</t>
  </si>
  <si>
    <t xml:space="preserve">3.66 м</t>
  </si>
  <si>
    <t xml:space="preserve">Сайдинг-панель S7 виниловый ( вертикальный сайдинг )</t>
  </si>
  <si>
    <t xml:space="preserve">0,55м2</t>
  </si>
  <si>
    <t xml:space="preserve"> Киви, Банан, Капучино, Пломбир </t>
  </si>
  <si>
    <t xml:space="preserve">3,05м.</t>
  </si>
  <si>
    <t xml:space="preserve">Панель софита</t>
  </si>
  <si>
    <t xml:space="preserve">Площадь        ( полезная )</t>
  </si>
  <si>
    <t xml:space="preserve">Т4 Софит (сплошной / с центральной перфорацией)</t>
  </si>
  <si>
    <t xml:space="preserve">0,93 м2</t>
  </si>
  <si>
    <t xml:space="preserve">Пломбир</t>
  </si>
  <si>
    <t xml:space="preserve">Шоколад</t>
  </si>
  <si>
    <t xml:space="preserve">Гранат, Каштан, Графит</t>
  </si>
  <si>
    <t xml:space="preserve">Доборные элементы для монтажа панелей Винилового сайдинга ( D4.5D, Blockhaus D4.5T, S7 )  и софита</t>
  </si>
  <si>
    <t xml:space="preserve">Окантовочный профиль ( переход к вертикальному свйдингу )</t>
  </si>
  <si>
    <t xml:space="preserve">3,05 м.</t>
  </si>
  <si>
    <t xml:space="preserve">Околооконный профиль ( рабочая ширина 180 мм.)</t>
  </si>
  <si>
    <t xml:space="preserve">Халва, Фисташки, Сливки*, Крем-Брюле*, Карамель, Лимон*, Персик, Киви*, Банан, Капучино</t>
  </si>
  <si>
    <t xml:space="preserve">Гранат</t>
  </si>
  <si>
    <r>
      <rPr>
        <sz val="9"/>
        <rFont val="Arial"/>
        <family val="2"/>
        <charset val="204"/>
      </rPr>
      <t xml:space="preserve">склад               ( отмечено </t>
    </r>
    <r>
      <rPr>
        <sz val="9"/>
        <color rgb="FFFF0000"/>
        <rFont val="Arial"/>
        <family val="2"/>
        <charset val="204"/>
      </rPr>
      <t xml:space="preserve">*</t>
    </r>
    <r>
      <rPr>
        <sz val="9"/>
        <rFont val="Arial"/>
        <family val="2"/>
        <charset val="204"/>
      </rPr>
      <t xml:space="preserve"> )</t>
    </r>
  </si>
  <si>
    <r>
      <rPr>
        <sz val="7"/>
        <rFont val="Arial"/>
        <family val="2"/>
        <charset val="204"/>
      </rPr>
      <t xml:space="preserve">Халва, Фисташки, </t>
    </r>
    <r>
      <rPr>
        <u val="single"/>
        <sz val="7"/>
        <rFont val="Arial"/>
        <family val="2"/>
        <charset val="204"/>
      </rPr>
      <t xml:space="preserve">Сливки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</t>
    </r>
    <r>
      <rPr>
        <u val="single"/>
        <sz val="7"/>
        <rFont val="Arial"/>
        <family val="2"/>
        <charset val="204"/>
      </rPr>
      <t xml:space="preserve">Крем-Брюле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Карамель, </t>
    </r>
    <r>
      <rPr>
        <u val="single"/>
        <sz val="7"/>
        <rFont val="Arial"/>
        <family val="2"/>
        <charset val="204"/>
      </rPr>
      <t xml:space="preserve">Лимон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Персик, </t>
    </r>
    <r>
      <rPr>
        <u val="single"/>
        <sz val="7"/>
        <rFont val="Arial"/>
        <family val="2"/>
        <charset val="204"/>
      </rPr>
      <t xml:space="preserve">Киви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, Банан, Капучино, </t>
    </r>
    <r>
      <rPr>
        <u val="single"/>
        <sz val="7"/>
        <rFont val="Arial"/>
        <family val="2"/>
        <charset val="204"/>
      </rPr>
      <t xml:space="preserve">Пломбир</t>
    </r>
    <r>
      <rPr>
        <sz val="7"/>
        <color rgb="FFFF0000"/>
        <rFont val="Arial"/>
        <family val="2"/>
        <charset val="204"/>
      </rPr>
      <t xml:space="preserve">*</t>
    </r>
    <r>
      <rPr>
        <sz val="7"/>
        <rFont val="Arial"/>
        <family val="2"/>
        <charset val="204"/>
      </rPr>
      <t xml:space="preserve">  </t>
    </r>
  </si>
  <si>
    <t xml:space="preserve">Гранат,Каштан, Графит</t>
  </si>
  <si>
    <t xml:space="preserve">Стартовый профиль</t>
  </si>
  <si>
    <t xml:space="preserve">Наличник 75мм.</t>
  </si>
  <si>
    <t xml:space="preserve">Наличник 89 мм</t>
  </si>
  <si>
    <t xml:space="preserve">Шоколад, Гранат</t>
  </si>
  <si>
    <t xml:space="preserve">Откос 254мм.</t>
  </si>
  <si>
    <t xml:space="preserve">J-Фаска ( рабочая ширина 180мм.)</t>
  </si>
  <si>
    <t xml:space="preserve">Молдинг</t>
  </si>
  <si>
    <t xml:space="preserve">Отлив</t>
  </si>
  <si>
    <t xml:space="preserve">Гибкий J-профиль</t>
  </si>
  <si>
    <t xml:space="preserve">Пломбир, Шоколад</t>
  </si>
  <si>
    <t xml:space="preserve">                             ВИНИЛОВЫЙ САЙДИНГ DOCKE STANDARD</t>
  </si>
  <si>
    <t xml:space="preserve">Площадь            ( полезная )</t>
  </si>
  <si>
    <t xml:space="preserve">Сайдинг-панель D4D  виниловый ( корабельный брус )</t>
  </si>
  <si>
    <t xml:space="preserve">0,61м2</t>
  </si>
  <si>
    <t xml:space="preserve">Дольче, Россо, Верде, Асти, Шампань</t>
  </si>
  <si>
    <t xml:space="preserve">Сайдинг-панель D5С виниловый  ( елочка )</t>
  </si>
  <si>
    <t xml:space="preserve">0,78м2</t>
  </si>
  <si>
    <t xml:space="preserve">Голубика, Халва, Фисташки, Верде, Асти, Шампань</t>
  </si>
  <si>
    <t xml:space="preserve"> Софит Simple с центральной перфорацией </t>
  </si>
  <si>
    <t xml:space="preserve">0,93м2</t>
  </si>
  <si>
    <t xml:space="preserve">Бренди, Графит</t>
  </si>
  <si>
    <t xml:space="preserve">Шампань</t>
  </si>
  <si>
    <t xml:space="preserve">Доборные элементы  </t>
  </si>
  <si>
    <t xml:space="preserve">Голубика, Халва, Фисташки, Верде, Асти, Россо, Дольче</t>
  </si>
  <si>
    <t xml:space="preserve">Бренди </t>
  </si>
  <si>
    <t xml:space="preserve">Внешний угол 50мм.</t>
  </si>
  <si>
    <t xml:space="preserve">Бренди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</si>
</sst>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DD/YYYY"/>
    <numFmt numFmtId="166" formatCode="0.0"/>
    <numFmt numFmtId="167" formatCode="0.00"/>
    <numFmt numFmtId="168" formatCode="#,##0&quot;р.&quot;"/>
    <numFmt numFmtId="169" formatCode="#,##0.00&quot;р.&quot;"/>
    <numFmt numFmtId="170" formatCode="#,##0.000&quot; м2&quot;"/>
    <numFmt numFmtId="171" formatCode="0"/>
    <numFmt numFmtId="172" formatCode="#,##0.00&quot; м&quot;"/>
    <numFmt numFmtId="173" formatCode="#,##0"/>
    <numFmt numFmtId="174" formatCode="#,##0.00"/>
  </numFmts>
  <fonts count="3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color rgb="FF000000"/>
      <name val="Arial Cyr"/>
      <family val="0"/>
      <charset val="204"/>
    </font>
    <font>
      <sz val="26"/>
      <color rgb="FF000000"/>
      <name val="Arial"/>
      <family val="2"/>
      <charset val="204"/>
    </font>
    <font>
      <b val="true"/>
      <i val="true"/>
      <sz val="18"/>
      <color rgb="FFFFFFFF"/>
      <name val="Arial"/>
      <family val="2"/>
      <charset val="204"/>
    </font>
    <font>
      <sz val="18"/>
      <color rgb="FFFFFFFF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FFFFFF"/>
      <name val="Arial"/>
      <family val="2"/>
      <charset val="204"/>
    </font>
    <font>
      <i val="true"/>
      <sz val="9"/>
      <color rgb="FF000000"/>
      <name val="Arial"/>
      <family val="2"/>
      <charset val="204"/>
    </font>
    <font>
      <b val="true"/>
      <sz val="7"/>
      <color rgb="FFFFFFFF"/>
      <name val="Arial"/>
      <family val="2"/>
      <charset val="204"/>
    </font>
    <font>
      <b val="true"/>
      <sz val="6"/>
      <color rgb="FFFFFFFF"/>
      <name val="Arial"/>
      <family val="2"/>
      <charset val="204"/>
    </font>
    <font>
      <sz val="7"/>
      <color rgb="FF000000"/>
      <name val="Arial"/>
      <family val="2"/>
      <charset val="204"/>
    </font>
    <font>
      <sz val="34"/>
      <name val="Arial"/>
      <family val="2"/>
      <charset val="204"/>
    </font>
    <font>
      <b val="true"/>
      <i val="true"/>
      <u val="single"/>
      <sz val="11"/>
      <name val="Arial"/>
      <family val="2"/>
      <charset val="204"/>
    </font>
    <font>
      <sz val="8"/>
      <name val="Arial Cyr"/>
      <family val="0"/>
      <charset val="204"/>
    </font>
    <font>
      <sz val="7"/>
      <name val="Arial Cyr"/>
      <family val="0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u val="single"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Times New Roman"/>
      <family val="1"/>
      <charset val="204"/>
    </font>
    <font>
      <u val="single"/>
      <sz val="8"/>
      <name val="Arial"/>
      <family val="2"/>
      <charset val="204"/>
    </font>
    <font>
      <u val="single"/>
      <sz val="7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sz val="9"/>
      <color rgb="FFFF0000"/>
      <name val="Arial"/>
      <family val="2"/>
      <charset val="204"/>
    </font>
    <font>
      <sz val="6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A5C715"/>
        <bgColor rgb="FFFFC000"/>
      </patternFill>
    </fill>
    <fill>
      <patternFill patternType="solid">
        <fgColor rgb="FFD9D9D9"/>
        <bgColor rgb="FFC0C0C0"/>
      </patternFill>
    </fill>
    <fill>
      <patternFill patternType="solid">
        <fgColor rgb="FFED6E1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E6B9B8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D99694"/>
        <bgColor rgb="FFFF99CC"/>
      </patternFill>
    </fill>
    <fill>
      <patternFill patternType="solid">
        <fgColor rgb="FFF2F2F2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8" fillId="4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6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7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2" fillId="7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7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7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2" fillId="7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7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0" fillId="8" borderId="9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0" fillId="8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7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7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5" fillId="6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6" borderId="1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2" fillId="7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2" fillId="0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9" fillId="4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2" fillId="0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9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4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1" fontId="24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1" fillId="1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2" fillId="8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1" fontId="2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2" fontId="24" fillId="0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4" fillId="8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8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3" fontId="24" fillId="8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2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70" fontId="22" fillId="0" borderId="21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12" borderId="2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8" borderId="2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1" fillId="10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4" fillId="0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24" fillId="0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4" fontId="22" fillId="0" borderId="21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9" borderId="2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74" fontId="22" fillId="0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8" borderId="1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4" fontId="22" fillId="8" borderId="1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8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9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4" fontId="4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8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8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2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8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8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4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_ПРОМ_РЕСУРС_М (Воронеж)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E6B9B8"/>
      <rgbColor rgb="FF3366FF"/>
      <rgbColor rgb="FF33CCCC"/>
      <rgbColor rgb="FFA5C715"/>
      <rgbColor rgb="FFFFC000"/>
      <rgbColor rgb="FFFF9900"/>
      <rgbColor rgb="FFED6E1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685800</xdr:colOff>
      <xdr:row>1</xdr:row>
      <xdr:rowOff>41040</xdr:rowOff>
    </xdr:from>
    <xdr:to>
      <xdr:col>10</xdr:col>
      <xdr:colOff>543960</xdr:colOff>
      <xdr:row>4</xdr:row>
      <xdr:rowOff>200880</xdr:rowOff>
    </xdr:to>
    <xdr:pic>
      <xdr:nvPicPr>
        <xdr:cNvPr id="0" name="Изображение 2" descr=""/>
        <xdr:cNvPicPr/>
      </xdr:nvPicPr>
      <xdr:blipFill>
        <a:blip r:embed="rId1"/>
        <a:stretch/>
      </xdr:blipFill>
      <xdr:spPr>
        <a:xfrm>
          <a:off x="1058400" y="174240"/>
          <a:ext cx="6984000" cy="996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1234440</xdr:colOff>
      <xdr:row>1</xdr:row>
      <xdr:rowOff>257040</xdr:rowOff>
    </xdr:from>
    <xdr:to>
      <xdr:col>7</xdr:col>
      <xdr:colOff>96840</xdr:colOff>
      <xdr:row>4</xdr:row>
      <xdr:rowOff>135720</xdr:rowOff>
    </xdr:to>
    <xdr:pic>
      <xdr:nvPicPr>
        <xdr:cNvPr id="1" name="Изображение 1" descr=""/>
        <xdr:cNvPicPr/>
      </xdr:nvPicPr>
      <xdr:blipFill>
        <a:blip r:embed="rId1"/>
        <a:stretch/>
      </xdr:blipFill>
      <xdr:spPr>
        <a:xfrm>
          <a:off x="1445760" y="466560"/>
          <a:ext cx="6955560" cy="98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912240</xdr:colOff>
      <xdr:row>1</xdr:row>
      <xdr:rowOff>216720</xdr:rowOff>
    </xdr:from>
    <xdr:to>
      <xdr:col>7</xdr:col>
      <xdr:colOff>326160</xdr:colOff>
      <xdr:row>4</xdr:row>
      <xdr:rowOff>102600</xdr:rowOff>
    </xdr:to>
    <xdr:pic>
      <xdr:nvPicPr>
        <xdr:cNvPr id="2" name="Изображение 3" descr=""/>
        <xdr:cNvPicPr/>
      </xdr:nvPicPr>
      <xdr:blipFill>
        <a:blip r:embed="rId1"/>
        <a:stretch/>
      </xdr:blipFill>
      <xdr:spPr>
        <a:xfrm>
          <a:off x="1073520" y="379080"/>
          <a:ext cx="6942240" cy="994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1408320</xdr:colOff>
      <xdr:row>1</xdr:row>
      <xdr:rowOff>204840</xdr:rowOff>
    </xdr:from>
    <xdr:to>
      <xdr:col>6</xdr:col>
      <xdr:colOff>588960</xdr:colOff>
      <xdr:row>4</xdr:row>
      <xdr:rowOff>86400</xdr:rowOff>
    </xdr:to>
    <xdr:pic>
      <xdr:nvPicPr>
        <xdr:cNvPr id="3" name="Изображение 4" descr=""/>
        <xdr:cNvPicPr/>
      </xdr:nvPicPr>
      <xdr:blipFill>
        <a:blip r:embed="rId1"/>
        <a:stretch/>
      </xdr:blipFill>
      <xdr:spPr>
        <a:xfrm>
          <a:off x="1569600" y="367200"/>
          <a:ext cx="6950160" cy="990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943920</xdr:colOff>
      <xdr:row>1</xdr:row>
      <xdr:rowOff>251640</xdr:rowOff>
    </xdr:from>
    <xdr:to>
      <xdr:col>7</xdr:col>
      <xdr:colOff>60120</xdr:colOff>
      <xdr:row>4</xdr:row>
      <xdr:rowOff>133920</xdr:rowOff>
    </xdr:to>
    <xdr:pic>
      <xdr:nvPicPr>
        <xdr:cNvPr id="4" name="Изображение 5" descr=""/>
        <xdr:cNvPicPr/>
      </xdr:nvPicPr>
      <xdr:blipFill>
        <a:blip r:embed="rId1"/>
        <a:stretch/>
      </xdr:blipFill>
      <xdr:spPr>
        <a:xfrm>
          <a:off x="1105200" y="414000"/>
          <a:ext cx="6946920" cy="99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true"/>
  </sheetPr>
  <dimension ref="A1:AMJ4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6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A37" activeCellId="0" sqref="A37"/>
    </sheetView>
  </sheetViews>
  <sheetFormatPr defaultRowHeight="12.8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2" width="2.99"/>
    <col collapsed="false" customWidth="true" hidden="false" outlineLevel="0" max="3" min="3" style="2" width="20.99"/>
    <col collapsed="false" customWidth="true" hidden="false" outlineLevel="0" max="4" min="4" style="2" width="22.7"/>
    <col collapsed="false" customWidth="true" hidden="false" outlineLevel="0" max="6" min="5" style="2" width="7.42"/>
    <col collapsed="false" customWidth="true" hidden="false" outlineLevel="0" max="7" min="7" style="2" width="7.71"/>
    <col collapsed="false" customWidth="true" hidden="false" outlineLevel="0" max="8" min="8" style="2" width="12.5"/>
    <col collapsed="false" customWidth="true" hidden="false" outlineLevel="0" max="9" min="9" style="2" width="12.37"/>
    <col collapsed="false" customWidth="true" hidden="false" outlineLevel="0" max="10" min="10" style="2" width="9.86"/>
    <col collapsed="false" customWidth="true" hidden="false" outlineLevel="0" max="11" min="11" style="2" width="12.37"/>
    <col collapsed="false" customWidth="true" hidden="false" outlineLevel="0" max="12" min="12" style="2" width="11.11"/>
    <col collapsed="false" customWidth="true" hidden="false" outlineLevel="0" max="13" min="13" style="1" width="3.86"/>
    <col collapsed="false" customWidth="false" hidden="true" outlineLevel="0" max="1019" min="14" style="2" width="11.52"/>
    <col collapsed="false" customWidth="false" hidden="false" outlineLevel="0" max="1025" min="1020" style="0" width="11.52"/>
  </cols>
  <sheetData>
    <row r="1" s="3" customFormat="true" ht="10.5" hidden="false" customHeight="true" outlineLevel="0" collapsed="false">
      <c r="A1" s="1"/>
      <c r="M1" s="1"/>
      <c r="AMF1" s="0"/>
      <c r="AMG1" s="0"/>
      <c r="AMH1" s="0"/>
      <c r="AMI1" s="0"/>
      <c r="AMJ1" s="0"/>
    </row>
    <row r="2" customFormat="false" ht="21.95" hidden="false" customHeight="true" outlineLevel="0" collapsed="false"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21.95" hidden="false" customHeight="true" outlineLevel="0" collapsed="false"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customFormat="false" ht="21.95" hidden="false" customHeight="true" outlineLevel="0" collapsed="false"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customFormat="false" ht="21.95" hidden="false" customHeight="true" outlineLevel="0" collapsed="false"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customFormat="false" ht="34.5" hidden="false" customHeight="true" outlineLevel="0" collapsed="false">
      <c r="B6" s="10" t="s">
        <v>0</v>
      </c>
      <c r="C6" s="10"/>
      <c r="D6" s="10"/>
      <c r="E6" s="10"/>
      <c r="F6" s="10"/>
      <c r="G6" s="10"/>
      <c r="H6" s="10"/>
      <c r="I6" s="10"/>
      <c r="J6" s="10"/>
      <c r="K6" s="11" t="n">
        <v>43241</v>
      </c>
      <c r="L6" s="11"/>
    </row>
    <row r="7" customFormat="false" ht="15.75" hidden="false" customHeight="true" outlineLevel="0" collapsed="false">
      <c r="B7" s="12" t="s">
        <v>1</v>
      </c>
      <c r="C7" s="12"/>
      <c r="D7" s="12"/>
      <c r="E7" s="12"/>
      <c r="F7" s="12"/>
      <c r="G7" s="12"/>
      <c r="H7" s="13" t="s">
        <v>2</v>
      </c>
      <c r="I7" s="13" t="s">
        <v>3</v>
      </c>
      <c r="J7" s="13" t="s">
        <v>4</v>
      </c>
      <c r="K7" s="13" t="s">
        <v>5</v>
      </c>
      <c r="L7" s="14" t="s">
        <v>6</v>
      </c>
    </row>
    <row r="8" customFormat="false" ht="21" hidden="false" customHeight="true" outlineLevel="0" collapsed="false">
      <c r="B8" s="12"/>
      <c r="C8" s="12"/>
      <c r="D8" s="12"/>
      <c r="E8" s="12"/>
      <c r="F8" s="12"/>
      <c r="G8" s="12"/>
      <c r="H8" s="13"/>
      <c r="I8" s="13"/>
      <c r="J8" s="13"/>
      <c r="K8" s="13"/>
      <c r="L8" s="14"/>
    </row>
    <row r="9" customFormat="false" ht="10.9" hidden="false" customHeight="true" outlineLevel="0" collapsed="false">
      <c r="B9" s="15" t="s">
        <v>7</v>
      </c>
      <c r="C9" s="16" t="s">
        <v>8</v>
      </c>
      <c r="D9" s="16"/>
      <c r="E9" s="17" t="s">
        <v>9</v>
      </c>
      <c r="F9" s="17"/>
      <c r="G9" s="16" t="s">
        <v>10</v>
      </c>
      <c r="H9" s="18" t="s">
        <v>11</v>
      </c>
      <c r="I9" s="18" t="s">
        <v>11</v>
      </c>
      <c r="J9" s="18" t="s">
        <v>11</v>
      </c>
      <c r="K9" s="18" t="s">
        <v>11</v>
      </c>
      <c r="L9" s="18" t="s">
        <v>11</v>
      </c>
    </row>
    <row r="10" s="26" customFormat="true" ht="10.9" hidden="false" customHeight="true" outlineLevel="0" collapsed="false">
      <c r="A10" s="1"/>
      <c r="B10" s="19" t="n">
        <v>1</v>
      </c>
      <c r="C10" s="20" t="s">
        <v>12</v>
      </c>
      <c r="D10" s="20"/>
      <c r="E10" s="21" t="s">
        <v>13</v>
      </c>
      <c r="F10" s="21"/>
      <c r="G10" s="22" t="s">
        <v>14</v>
      </c>
      <c r="H10" s="23" t="n">
        <v>21</v>
      </c>
      <c r="I10" s="23" t="n">
        <v>29.5</v>
      </c>
      <c r="J10" s="24" t="n">
        <v>48</v>
      </c>
      <c r="K10" s="24" t="s">
        <v>15</v>
      </c>
      <c r="L10" s="25" t="n">
        <v>8</v>
      </c>
      <c r="M10" s="1"/>
      <c r="AMF10" s="0"/>
      <c r="AMG10" s="0"/>
      <c r="AMH10" s="0"/>
      <c r="AMI10" s="0"/>
      <c r="AMJ10" s="0"/>
    </row>
    <row r="11" s="26" customFormat="true" ht="10.9" hidden="false" customHeight="true" outlineLevel="0" collapsed="false">
      <c r="A11" s="1"/>
      <c r="B11" s="19" t="n">
        <v>2</v>
      </c>
      <c r="C11" s="20"/>
      <c r="D11" s="20"/>
      <c r="E11" s="21" t="s">
        <v>16</v>
      </c>
      <c r="F11" s="21"/>
      <c r="G11" s="22" t="s">
        <v>14</v>
      </c>
      <c r="H11" s="23" t="n">
        <v>24</v>
      </c>
      <c r="I11" s="23" t="n">
        <v>34</v>
      </c>
      <c r="J11" s="24" t="n">
        <v>54</v>
      </c>
      <c r="K11" s="24" t="s">
        <v>15</v>
      </c>
      <c r="L11" s="25" t="n">
        <v>8</v>
      </c>
      <c r="M11" s="1"/>
      <c r="AMF11" s="0"/>
      <c r="AMG11" s="0"/>
      <c r="AMH11" s="0"/>
      <c r="AMI11" s="0"/>
      <c r="AMJ11" s="0"/>
    </row>
    <row r="12" s="26" customFormat="true" ht="10.9" hidden="false" customHeight="true" outlineLevel="0" collapsed="false">
      <c r="A12" s="1"/>
      <c r="B12" s="19" t="n">
        <v>3</v>
      </c>
      <c r="C12" s="20"/>
      <c r="D12" s="20"/>
      <c r="E12" s="21" t="s">
        <v>17</v>
      </c>
      <c r="F12" s="21"/>
      <c r="G12" s="22" t="s">
        <v>14</v>
      </c>
      <c r="H12" s="23" t="n">
        <v>27</v>
      </c>
      <c r="I12" s="23" t="n">
        <v>38.5</v>
      </c>
      <c r="J12" s="24" t="n">
        <v>60</v>
      </c>
      <c r="K12" s="24" t="s">
        <v>15</v>
      </c>
      <c r="L12" s="25" t="n">
        <v>8</v>
      </c>
      <c r="M12" s="1"/>
      <c r="AMF12" s="0"/>
      <c r="AMG12" s="0"/>
      <c r="AMH12" s="0"/>
      <c r="AMI12" s="0"/>
      <c r="AMJ12" s="0"/>
    </row>
    <row r="13" s="26" customFormat="true" ht="10.9" hidden="false" customHeight="true" outlineLevel="0" collapsed="false">
      <c r="A13" s="1"/>
      <c r="B13" s="19" t="n">
        <v>4</v>
      </c>
      <c r="C13" s="20"/>
      <c r="D13" s="20"/>
      <c r="E13" s="21" t="s">
        <v>18</v>
      </c>
      <c r="F13" s="21"/>
      <c r="G13" s="22" t="s">
        <v>14</v>
      </c>
      <c r="H13" s="23" t="n">
        <v>30.5</v>
      </c>
      <c r="I13" s="23" t="n">
        <v>43.5</v>
      </c>
      <c r="J13" s="23" t="n">
        <v>68</v>
      </c>
      <c r="K13" s="24" t="s">
        <v>15</v>
      </c>
      <c r="L13" s="25" t="n">
        <v>8</v>
      </c>
      <c r="M13" s="1"/>
      <c r="AMF13" s="0"/>
      <c r="AMG13" s="0"/>
      <c r="AMH13" s="0"/>
      <c r="AMI13" s="0"/>
      <c r="AMJ13" s="0"/>
    </row>
    <row r="14" s="26" customFormat="true" ht="10.9" hidden="false" customHeight="true" outlineLevel="0" collapsed="false">
      <c r="A14" s="1"/>
      <c r="B14" s="19" t="n">
        <v>5</v>
      </c>
      <c r="C14" s="20"/>
      <c r="D14" s="20"/>
      <c r="E14" s="21" t="s">
        <v>19</v>
      </c>
      <c r="F14" s="21"/>
      <c r="G14" s="22" t="s">
        <v>14</v>
      </c>
      <c r="H14" s="23" t="n">
        <v>32.5</v>
      </c>
      <c r="I14" s="23" t="n">
        <v>47</v>
      </c>
      <c r="J14" s="23" t="n">
        <v>73</v>
      </c>
      <c r="K14" s="24" t="s">
        <v>15</v>
      </c>
      <c r="L14" s="25" t="n">
        <v>9</v>
      </c>
      <c r="M14" s="1"/>
      <c r="AMF14" s="0"/>
      <c r="AMG14" s="0"/>
      <c r="AMH14" s="0"/>
      <c r="AMI14" s="0"/>
      <c r="AMJ14" s="0"/>
    </row>
    <row r="15" s="26" customFormat="true" ht="10.9" hidden="false" customHeight="true" outlineLevel="0" collapsed="false">
      <c r="A15" s="1"/>
      <c r="B15" s="19" t="n">
        <v>6</v>
      </c>
      <c r="C15" s="20"/>
      <c r="D15" s="20"/>
      <c r="E15" s="21" t="s">
        <v>20</v>
      </c>
      <c r="F15" s="21"/>
      <c r="G15" s="22" t="s">
        <v>14</v>
      </c>
      <c r="H15" s="23" t="n">
        <v>36</v>
      </c>
      <c r="I15" s="23" t="n">
        <v>51.5</v>
      </c>
      <c r="J15" s="23" t="n">
        <v>80</v>
      </c>
      <c r="K15" s="24" t="s">
        <v>15</v>
      </c>
      <c r="L15" s="25" t="n">
        <v>9</v>
      </c>
      <c r="M15" s="1"/>
      <c r="AMF15" s="0"/>
      <c r="AMG15" s="0"/>
      <c r="AMH15" s="0"/>
      <c r="AMI15" s="0"/>
      <c r="AMJ15" s="0"/>
    </row>
    <row r="16" s="26" customFormat="true" ht="10.9" hidden="false" customHeight="true" outlineLevel="0" collapsed="false">
      <c r="A16" s="1"/>
      <c r="B16" s="19" t="n">
        <v>7</v>
      </c>
      <c r="C16" s="27" t="s">
        <v>21</v>
      </c>
      <c r="D16" s="28"/>
      <c r="E16" s="28"/>
      <c r="F16" s="28"/>
      <c r="G16" s="22" t="s">
        <v>14</v>
      </c>
      <c r="H16" s="23" t="n">
        <v>28.5</v>
      </c>
      <c r="I16" s="29"/>
      <c r="J16" s="29"/>
      <c r="K16" s="29"/>
      <c r="L16" s="25" t="n">
        <v>9</v>
      </c>
      <c r="M16" s="1"/>
      <c r="AMF16" s="0"/>
      <c r="AMG16" s="0"/>
      <c r="AMH16" s="0"/>
      <c r="AMI16" s="0"/>
      <c r="AMJ16" s="0"/>
    </row>
    <row r="17" s="26" customFormat="true" ht="10.9" hidden="false" customHeight="true" outlineLevel="0" collapsed="false">
      <c r="A17" s="1"/>
      <c r="B17" s="19" t="n">
        <v>8</v>
      </c>
      <c r="C17" s="30" t="s">
        <v>22</v>
      </c>
      <c r="D17" s="30"/>
      <c r="E17" s="21" t="s">
        <v>23</v>
      </c>
      <c r="F17" s="21"/>
      <c r="G17" s="22" t="s">
        <v>14</v>
      </c>
      <c r="H17" s="23" t="n">
        <v>8.2</v>
      </c>
      <c r="I17" s="23" t="n">
        <v>11.3</v>
      </c>
      <c r="J17" s="24" t="s">
        <v>15</v>
      </c>
      <c r="K17" s="24" t="s">
        <v>15</v>
      </c>
      <c r="L17" s="25" t="n">
        <v>7</v>
      </c>
      <c r="M17" s="1"/>
      <c r="AMF17" s="0"/>
      <c r="AMG17" s="0"/>
      <c r="AMH17" s="0"/>
      <c r="AMI17" s="0"/>
      <c r="AMJ17" s="0"/>
    </row>
    <row r="18" s="26" customFormat="true" ht="10.9" hidden="false" customHeight="true" outlineLevel="0" collapsed="false">
      <c r="A18" s="1"/>
      <c r="B18" s="19" t="n">
        <v>9</v>
      </c>
      <c r="C18" s="30"/>
      <c r="D18" s="30"/>
      <c r="E18" s="21" t="s">
        <v>24</v>
      </c>
      <c r="F18" s="21"/>
      <c r="G18" s="22" t="s">
        <v>14</v>
      </c>
      <c r="H18" s="23" t="n">
        <v>10.3</v>
      </c>
      <c r="I18" s="23" t="n">
        <v>14.4</v>
      </c>
      <c r="J18" s="24" t="s">
        <v>15</v>
      </c>
      <c r="K18" s="24" t="s">
        <v>15</v>
      </c>
      <c r="L18" s="25" t="n">
        <v>7</v>
      </c>
      <c r="M18" s="1"/>
      <c r="AMF18" s="0"/>
      <c r="AMG18" s="0"/>
      <c r="AMH18" s="0"/>
      <c r="AMI18" s="0"/>
      <c r="AMJ18" s="0"/>
    </row>
    <row r="19" s="26" customFormat="true" ht="10.9" hidden="false" customHeight="true" outlineLevel="0" collapsed="false">
      <c r="A19" s="1"/>
      <c r="B19" s="19" t="n">
        <v>10</v>
      </c>
      <c r="C19" s="30"/>
      <c r="D19" s="30"/>
      <c r="E19" s="21" t="s">
        <v>25</v>
      </c>
      <c r="F19" s="21"/>
      <c r="G19" s="22" t="s">
        <v>14</v>
      </c>
      <c r="H19" s="23" t="n">
        <v>12</v>
      </c>
      <c r="I19" s="23" t="n">
        <v>16.9</v>
      </c>
      <c r="J19" s="24" t="s">
        <v>15</v>
      </c>
      <c r="K19" s="24" t="s">
        <v>15</v>
      </c>
      <c r="L19" s="25" t="n">
        <v>7</v>
      </c>
      <c r="M19" s="1"/>
      <c r="AMF19" s="0"/>
      <c r="AMG19" s="0"/>
      <c r="AMH19" s="0"/>
      <c r="AMI19" s="0"/>
      <c r="AMJ19" s="0"/>
    </row>
    <row r="20" s="26" customFormat="true" ht="10.9" hidden="false" customHeight="true" outlineLevel="0" collapsed="false">
      <c r="A20" s="1"/>
      <c r="B20" s="19" t="n">
        <v>11</v>
      </c>
      <c r="C20" s="30"/>
      <c r="D20" s="30"/>
      <c r="E20" s="21" t="s">
        <v>26</v>
      </c>
      <c r="F20" s="21"/>
      <c r="G20" s="22" t="s">
        <v>14</v>
      </c>
      <c r="H20" s="23" t="n">
        <v>13.7</v>
      </c>
      <c r="I20" s="23" t="n">
        <v>19.5</v>
      </c>
      <c r="J20" s="24" t="s">
        <v>15</v>
      </c>
      <c r="K20" s="24" t="s">
        <v>15</v>
      </c>
      <c r="L20" s="25" t="n">
        <v>8</v>
      </c>
      <c r="M20" s="1"/>
      <c r="AMF20" s="0"/>
      <c r="AMG20" s="0"/>
      <c r="AMH20" s="0"/>
      <c r="AMI20" s="0"/>
      <c r="AMJ20" s="0"/>
    </row>
    <row r="21" s="26" customFormat="true" ht="10.9" hidden="false" customHeight="true" outlineLevel="0" collapsed="false">
      <c r="A21" s="1"/>
      <c r="B21" s="19" t="n">
        <v>12</v>
      </c>
      <c r="C21" s="30"/>
      <c r="D21" s="30"/>
      <c r="E21" s="21" t="s">
        <v>27</v>
      </c>
      <c r="F21" s="21"/>
      <c r="G21" s="22" t="s">
        <v>14</v>
      </c>
      <c r="H21" s="23" t="n">
        <v>15.4</v>
      </c>
      <c r="I21" s="23" t="n">
        <v>22</v>
      </c>
      <c r="J21" s="24" t="s">
        <v>15</v>
      </c>
      <c r="K21" s="24" t="s">
        <v>15</v>
      </c>
      <c r="L21" s="25" t="n">
        <v>8</v>
      </c>
      <c r="M21" s="1"/>
      <c r="AMF21" s="0"/>
      <c r="AMG21" s="0"/>
      <c r="AMH21" s="0"/>
      <c r="AMI21" s="0"/>
      <c r="AMJ21" s="0"/>
    </row>
    <row r="22" s="26" customFormat="true" ht="10.9" hidden="false" customHeight="true" outlineLevel="0" collapsed="false">
      <c r="A22" s="1"/>
      <c r="B22" s="19" t="n">
        <v>13</v>
      </c>
      <c r="C22" s="30"/>
      <c r="D22" s="30"/>
      <c r="E22" s="21" t="s">
        <v>28</v>
      </c>
      <c r="F22" s="21"/>
      <c r="G22" s="22" t="s">
        <v>14</v>
      </c>
      <c r="H22" s="23" t="n">
        <v>16.6</v>
      </c>
      <c r="I22" s="23" t="n">
        <v>23.3</v>
      </c>
      <c r="J22" s="24" t="s">
        <v>15</v>
      </c>
      <c r="K22" s="24" t="s">
        <v>15</v>
      </c>
      <c r="L22" s="25" t="n">
        <v>9</v>
      </c>
      <c r="M22" s="1"/>
      <c r="AMF22" s="0"/>
      <c r="AMG22" s="0"/>
      <c r="AMH22" s="0"/>
      <c r="AMI22" s="0"/>
      <c r="AMJ22" s="0"/>
    </row>
    <row r="23" s="26" customFormat="true" ht="10.9" hidden="false" customHeight="true" outlineLevel="0" collapsed="false">
      <c r="A23" s="1"/>
      <c r="B23" s="31" t="n">
        <v>14</v>
      </c>
      <c r="C23" s="30"/>
      <c r="D23" s="30"/>
      <c r="E23" s="32" t="s">
        <v>29</v>
      </c>
      <c r="F23" s="32"/>
      <c r="G23" s="33" t="s">
        <v>14</v>
      </c>
      <c r="H23" s="34" t="n">
        <v>18.4</v>
      </c>
      <c r="I23" s="34" t="n">
        <v>25.7</v>
      </c>
      <c r="J23" s="35" t="s">
        <v>15</v>
      </c>
      <c r="K23" s="35" t="s">
        <v>15</v>
      </c>
      <c r="L23" s="36" t="n">
        <v>9</v>
      </c>
      <c r="M23" s="1"/>
      <c r="AMF23" s="0"/>
      <c r="AMG23" s="0"/>
      <c r="AMH23" s="0"/>
      <c r="AMI23" s="0"/>
      <c r="AMJ23" s="0"/>
    </row>
    <row r="24" s="26" customFormat="true" ht="39.75" hidden="false" customHeight="true" outlineLevel="0" collapsed="false">
      <c r="A24" s="1"/>
      <c r="B24" s="12" t="s">
        <v>30</v>
      </c>
      <c r="C24" s="12"/>
      <c r="D24" s="12"/>
      <c r="E24" s="12"/>
      <c r="F24" s="12"/>
      <c r="G24" s="12"/>
      <c r="H24" s="37" t="s">
        <v>31</v>
      </c>
      <c r="I24" s="37" t="s">
        <v>32</v>
      </c>
      <c r="J24" s="37" t="s">
        <v>33</v>
      </c>
      <c r="K24" s="37" t="s">
        <v>4</v>
      </c>
      <c r="L24" s="38" t="s">
        <v>6</v>
      </c>
      <c r="M24" s="1"/>
      <c r="AMF24" s="0"/>
      <c r="AMG24" s="0"/>
      <c r="AMH24" s="0"/>
      <c r="AMI24" s="0"/>
      <c r="AMJ24" s="0"/>
    </row>
    <row r="25" s="26" customFormat="true" ht="11.45" hidden="false" customHeight="true" outlineLevel="0" collapsed="false">
      <c r="A25" s="1"/>
      <c r="B25" s="15" t="s">
        <v>7</v>
      </c>
      <c r="C25" s="39" t="s">
        <v>8</v>
      </c>
      <c r="D25" s="39"/>
      <c r="E25" s="40" t="s">
        <v>9</v>
      </c>
      <c r="F25" s="40"/>
      <c r="G25" s="16" t="s">
        <v>10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"/>
      <c r="AMF25" s="0"/>
      <c r="AMG25" s="0"/>
      <c r="AMH25" s="0"/>
      <c r="AMI25" s="0"/>
      <c r="AMJ25" s="0"/>
    </row>
    <row r="26" s="26" customFormat="true" ht="11.45" hidden="false" customHeight="true" outlineLevel="0" collapsed="false">
      <c r="A26" s="1"/>
      <c r="B26" s="15" t="n">
        <v>1</v>
      </c>
      <c r="C26" s="41" t="s">
        <v>34</v>
      </c>
      <c r="D26" s="41"/>
      <c r="E26" s="21" t="s">
        <v>35</v>
      </c>
      <c r="F26" s="21"/>
      <c r="G26" s="22" t="s">
        <v>14</v>
      </c>
      <c r="H26" s="25" t="n">
        <v>172</v>
      </c>
      <c r="I26" s="25" t="n">
        <v>231</v>
      </c>
      <c r="J26" s="25" t="s">
        <v>15</v>
      </c>
      <c r="K26" s="25" t="n">
        <v>600</v>
      </c>
      <c r="L26" s="25" t="n">
        <v>73</v>
      </c>
      <c r="M26" s="1"/>
      <c r="AMF26" s="0"/>
      <c r="AMG26" s="0"/>
      <c r="AMH26" s="0"/>
      <c r="AMI26" s="0"/>
      <c r="AMJ26" s="0"/>
    </row>
    <row r="27" s="26" customFormat="true" ht="11.45" hidden="false" customHeight="true" outlineLevel="0" collapsed="false">
      <c r="A27" s="1"/>
      <c r="B27" s="15" t="n">
        <v>2</v>
      </c>
      <c r="C27" s="41" t="s">
        <v>36</v>
      </c>
      <c r="D27" s="41"/>
      <c r="E27" s="21" t="s">
        <v>37</v>
      </c>
      <c r="F27" s="21"/>
      <c r="G27" s="22" t="s">
        <v>14</v>
      </c>
      <c r="H27" s="25" t="n">
        <v>229</v>
      </c>
      <c r="I27" s="25" t="n">
        <v>308</v>
      </c>
      <c r="J27" s="25" t="s">
        <v>15</v>
      </c>
      <c r="K27" s="25" t="s">
        <v>15</v>
      </c>
      <c r="L27" s="25" t="n">
        <v>86</v>
      </c>
      <c r="M27" s="1"/>
      <c r="AMF27" s="0"/>
      <c r="AMG27" s="0"/>
      <c r="AMH27" s="0"/>
      <c r="AMI27" s="0"/>
      <c r="AMJ27" s="0"/>
    </row>
    <row r="28" customFormat="false" ht="11.45" hidden="false" customHeight="true" outlineLevel="0" collapsed="false">
      <c r="B28" s="15" t="n">
        <v>3</v>
      </c>
      <c r="C28" s="41" t="s">
        <v>38</v>
      </c>
      <c r="D28" s="41"/>
      <c r="E28" s="21" t="s">
        <v>39</v>
      </c>
      <c r="F28" s="21"/>
      <c r="G28" s="22" t="s">
        <v>14</v>
      </c>
      <c r="H28" s="42" t="s">
        <v>15</v>
      </c>
      <c r="I28" s="25" t="n">
        <v>408</v>
      </c>
      <c r="J28" s="25" t="s">
        <v>15</v>
      </c>
      <c r="K28" s="25" t="n">
        <v>1060</v>
      </c>
      <c r="L28" s="25" t="n">
        <v>111</v>
      </c>
    </row>
    <row r="29" customFormat="false" ht="11.45" hidden="false" customHeight="true" outlineLevel="0" collapsed="false">
      <c r="B29" s="15" t="n">
        <v>4</v>
      </c>
      <c r="C29" s="41" t="s">
        <v>40</v>
      </c>
      <c r="D29" s="41"/>
      <c r="E29" s="21" t="s">
        <v>41</v>
      </c>
      <c r="F29" s="21"/>
      <c r="G29" s="22" t="s">
        <v>14</v>
      </c>
      <c r="H29" s="42" t="s">
        <v>15</v>
      </c>
      <c r="I29" s="25" t="n">
        <v>279</v>
      </c>
      <c r="J29" s="25" t="s">
        <v>15</v>
      </c>
      <c r="K29" s="25" t="n">
        <v>685</v>
      </c>
      <c r="L29" s="25" t="n">
        <v>64</v>
      </c>
    </row>
    <row r="30" customFormat="false" ht="11.45" hidden="false" customHeight="true" outlineLevel="0" collapsed="false">
      <c r="B30" s="15" t="n">
        <v>5</v>
      </c>
      <c r="C30" s="41" t="s">
        <v>42</v>
      </c>
      <c r="D30" s="41"/>
      <c r="E30" s="21" t="s">
        <v>43</v>
      </c>
      <c r="F30" s="21"/>
      <c r="G30" s="22" t="s">
        <v>14</v>
      </c>
      <c r="H30" s="25" t="n">
        <v>249</v>
      </c>
      <c r="I30" s="25" t="n">
        <v>335</v>
      </c>
      <c r="J30" s="25" t="s">
        <v>15</v>
      </c>
      <c r="K30" s="25" t="n">
        <v>869</v>
      </c>
      <c r="L30" s="25" t="n">
        <v>102</v>
      </c>
    </row>
    <row r="31" customFormat="false" ht="11.45" hidden="false" customHeight="true" outlineLevel="0" collapsed="false">
      <c r="B31" s="15" t="n">
        <v>6</v>
      </c>
      <c r="C31" s="41" t="s">
        <v>44</v>
      </c>
      <c r="D31" s="41"/>
      <c r="E31" s="21" t="s">
        <v>43</v>
      </c>
      <c r="F31" s="21"/>
      <c r="G31" s="22" t="s">
        <v>14</v>
      </c>
      <c r="H31" s="25" t="n">
        <v>276</v>
      </c>
      <c r="I31" s="25" t="n">
        <v>370</v>
      </c>
      <c r="J31" s="25" t="s">
        <v>15</v>
      </c>
      <c r="K31" s="25" t="s">
        <v>15</v>
      </c>
      <c r="L31" s="25" t="n">
        <v>108</v>
      </c>
    </row>
    <row r="32" customFormat="false" ht="11.45" hidden="false" customHeight="true" outlineLevel="0" collapsed="false">
      <c r="B32" s="43" t="n">
        <v>7</v>
      </c>
      <c r="C32" s="44" t="s">
        <v>45</v>
      </c>
      <c r="D32" s="44"/>
      <c r="E32" s="32" t="s">
        <v>46</v>
      </c>
      <c r="F32" s="32"/>
      <c r="G32" s="33" t="s">
        <v>14</v>
      </c>
      <c r="H32" s="45" t="s">
        <v>15</v>
      </c>
      <c r="I32" s="36" t="n">
        <v>462</v>
      </c>
      <c r="J32" s="36" t="s">
        <v>15</v>
      </c>
      <c r="K32" s="36" t="s">
        <v>15</v>
      </c>
      <c r="L32" s="36" t="n">
        <v>124</v>
      </c>
    </row>
    <row r="33" customFormat="false" ht="11.45" hidden="false" customHeight="true" outlineLevel="0" collapsed="false">
      <c r="B33" s="12" t="s">
        <v>47</v>
      </c>
      <c r="C33" s="12"/>
      <c r="D33" s="12"/>
      <c r="E33" s="12"/>
      <c r="F33" s="12"/>
      <c r="G33" s="12"/>
      <c r="H33" s="12"/>
      <c r="I33" s="46" t="s">
        <v>48</v>
      </c>
      <c r="J33" s="46"/>
      <c r="K33" s="46"/>
      <c r="L33" s="46"/>
    </row>
    <row r="34" s="26" customFormat="true" ht="8.25" hidden="false" customHeight="true" outlineLevel="0" collapsed="false">
      <c r="A34" s="1"/>
      <c r="B34" s="12"/>
      <c r="C34" s="12"/>
      <c r="D34" s="12"/>
      <c r="E34" s="12"/>
      <c r="F34" s="12"/>
      <c r="G34" s="12"/>
      <c r="H34" s="12"/>
      <c r="I34" s="46"/>
      <c r="J34" s="46"/>
      <c r="K34" s="46"/>
      <c r="L34" s="46"/>
      <c r="M34" s="1"/>
      <c r="AMF34" s="0"/>
      <c r="AMG34" s="0"/>
      <c r="AMH34" s="0"/>
      <c r="AMI34" s="0"/>
      <c r="AMJ34" s="0"/>
    </row>
    <row r="35" s="26" customFormat="true" ht="11.45" hidden="false" customHeight="true" outlineLevel="0" collapsed="false">
      <c r="A35" s="1"/>
      <c r="B35" s="47" t="s">
        <v>7</v>
      </c>
      <c r="C35" s="16" t="s">
        <v>8</v>
      </c>
      <c r="D35" s="16"/>
      <c r="E35" s="16" t="s">
        <v>49</v>
      </c>
      <c r="F35" s="16"/>
      <c r="G35" s="16"/>
      <c r="H35" s="16"/>
      <c r="I35" s="48" t="s">
        <v>11</v>
      </c>
      <c r="J35" s="48"/>
      <c r="K35" s="49" t="s">
        <v>50</v>
      </c>
      <c r="L35" s="49"/>
      <c r="M35" s="1"/>
      <c r="AMF35" s="0"/>
      <c r="AMG35" s="0"/>
      <c r="AMH35" s="0"/>
      <c r="AMI35" s="0"/>
      <c r="AMJ35" s="0"/>
    </row>
    <row r="36" s="26" customFormat="true" ht="11.45" hidden="false" customHeight="true" outlineLevel="0" collapsed="false">
      <c r="A36" s="1"/>
      <c r="B36" s="43" t="n">
        <v>1</v>
      </c>
      <c r="C36" s="50" t="s">
        <v>51</v>
      </c>
      <c r="D36" s="50"/>
      <c r="E36" s="51" t="s">
        <v>52</v>
      </c>
      <c r="F36" s="51"/>
      <c r="G36" s="51"/>
      <c r="H36" s="51"/>
      <c r="I36" s="52" t="n">
        <v>0.88</v>
      </c>
      <c r="J36" s="52"/>
      <c r="K36" s="53" t="n">
        <f aca="false">I36*0.7</f>
        <v>0.616</v>
      </c>
      <c r="L36" s="53"/>
      <c r="M36" s="1"/>
      <c r="AMF36" s="0"/>
      <c r="AMG36" s="0"/>
      <c r="AMH36" s="0"/>
      <c r="AMI36" s="0"/>
      <c r="AMJ36" s="0"/>
    </row>
    <row r="37" s="3" customFormat="true" ht="12.8" hidden="false" customHeight="false" outlineLevel="0" collapsed="false">
      <c r="A37" s="1"/>
      <c r="M37" s="1"/>
      <c r="AMF37" s="0"/>
      <c r="AMG37" s="0"/>
      <c r="AMH37" s="0"/>
      <c r="AMI37" s="0"/>
      <c r="AMJ37" s="0"/>
    </row>
    <row r="38" s="3" customFormat="true" ht="12.8" hidden="false" customHeight="false" outlineLevel="0" collapsed="false">
      <c r="A38" s="1"/>
      <c r="M38" s="1"/>
      <c r="AMF38" s="0"/>
      <c r="AMG38" s="0"/>
      <c r="AMH38" s="0"/>
      <c r="AMI38" s="0"/>
      <c r="AMJ38" s="0"/>
    </row>
    <row r="39" s="3" customFormat="true" ht="12.8" hidden="false" customHeight="false" outlineLevel="0" collapsed="false">
      <c r="A39" s="1"/>
      <c r="M39" s="1"/>
      <c r="AMF39" s="0"/>
      <c r="AMG39" s="0"/>
      <c r="AMH39" s="0"/>
      <c r="AMI39" s="0"/>
      <c r="AMJ39" s="0"/>
    </row>
    <row r="40" s="3" customFormat="true" ht="12.8" hidden="false" customHeight="false" outlineLevel="0" collapsed="false">
      <c r="A40" s="1"/>
      <c r="M40" s="1"/>
      <c r="AMF40" s="0"/>
      <c r="AMG40" s="0"/>
      <c r="AMH40" s="0"/>
      <c r="AMI40" s="0"/>
      <c r="AMJ40" s="0"/>
    </row>
    <row r="41" s="3" customFormat="true" ht="12.8" hidden="false" customHeight="false" outlineLevel="0" collapsed="false">
      <c r="A41" s="1"/>
      <c r="M41" s="1"/>
      <c r="AMF41" s="0"/>
      <c r="AMG41" s="0"/>
      <c r="AMH41" s="0"/>
      <c r="AMI41" s="0"/>
      <c r="AMJ41" s="0"/>
    </row>
    <row r="42" s="3" customFormat="true" ht="12.8" hidden="false" customHeight="false" outlineLevel="0" collapsed="false">
      <c r="A42" s="1"/>
      <c r="M42" s="1"/>
      <c r="AMF42" s="0"/>
      <c r="AMG42" s="0"/>
      <c r="AMH42" s="0"/>
      <c r="AMI42" s="0"/>
      <c r="AMJ42" s="0"/>
    </row>
    <row r="43" s="3" customFormat="true" ht="12.8" hidden="false" customHeight="false" outlineLevel="0" collapsed="false">
      <c r="A43" s="1"/>
      <c r="M43" s="1"/>
      <c r="AMF43" s="0"/>
      <c r="AMG43" s="0"/>
      <c r="AMH43" s="0"/>
      <c r="AMI43" s="0"/>
      <c r="AMJ43" s="0"/>
    </row>
    <row r="44" s="3" customFormat="true" ht="12.8" hidden="false" customHeight="false" outlineLevel="0" collapsed="false">
      <c r="A44" s="1"/>
      <c r="M44" s="1"/>
      <c r="AMF44" s="0"/>
      <c r="AMG44" s="0"/>
      <c r="AMH44" s="0"/>
      <c r="AMI44" s="0"/>
      <c r="AMJ44" s="0"/>
    </row>
    <row r="45" s="3" customFormat="true" ht="12.8" hidden="false" customHeight="false" outlineLevel="0" collapsed="false">
      <c r="A45" s="1"/>
      <c r="M45" s="1"/>
      <c r="AMF45" s="0"/>
      <c r="AMG45" s="0"/>
      <c r="AMH45" s="0"/>
      <c r="AMI45" s="0"/>
      <c r="AMJ45" s="0"/>
    </row>
  </sheetData>
  <mergeCells count="52">
    <mergeCell ref="B6:J6"/>
    <mergeCell ref="K6:L6"/>
    <mergeCell ref="B7:G8"/>
    <mergeCell ref="H7:H8"/>
    <mergeCell ref="I7:I8"/>
    <mergeCell ref="J7:J8"/>
    <mergeCell ref="K7:K8"/>
    <mergeCell ref="L7:L8"/>
    <mergeCell ref="C9:D9"/>
    <mergeCell ref="E9:F9"/>
    <mergeCell ref="C10:D15"/>
    <mergeCell ref="E10:F10"/>
    <mergeCell ref="E11:F11"/>
    <mergeCell ref="E12:F12"/>
    <mergeCell ref="E13:F13"/>
    <mergeCell ref="E14:F14"/>
    <mergeCell ref="E15:F15"/>
    <mergeCell ref="C17:D23"/>
    <mergeCell ref="E17:F17"/>
    <mergeCell ref="E18:F18"/>
    <mergeCell ref="E19:F19"/>
    <mergeCell ref="E20:F20"/>
    <mergeCell ref="E21:F21"/>
    <mergeCell ref="E22:F22"/>
    <mergeCell ref="E23:F23"/>
    <mergeCell ref="B24:G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B33:H34"/>
    <mergeCell ref="I33:L34"/>
    <mergeCell ref="C35:D35"/>
    <mergeCell ref="E35:H35"/>
    <mergeCell ref="I35:J35"/>
    <mergeCell ref="K35:L35"/>
    <mergeCell ref="C36:D36"/>
    <mergeCell ref="E36:H36"/>
    <mergeCell ref="I36:J36"/>
    <mergeCell ref="K36:L36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true"/>
  </sheetPr>
  <dimension ref="A1:AMJ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6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B77" activeCellId="0" sqref="B77"/>
    </sheetView>
  </sheetViews>
  <sheetFormatPr defaultRowHeight="12.8" zeroHeight="false" outlineLevelRow="0" outlineLevelCol="0"/>
  <cols>
    <col collapsed="false" customWidth="true" hidden="false" outlineLevel="0" max="1" min="1" style="54" width="2.99"/>
    <col collapsed="false" customWidth="true" hidden="false" outlineLevel="0" max="2" min="2" style="55" width="52.71"/>
    <col collapsed="false" customWidth="true" hidden="false" outlineLevel="0" max="3" min="3" style="55" width="10.71"/>
    <col collapsed="false" customWidth="true" hidden="false" outlineLevel="0" max="4" min="4" style="56" width="7.42"/>
    <col collapsed="false" customWidth="true" hidden="false" outlineLevel="0" max="5" min="5" style="55" width="23.01"/>
    <col collapsed="false" customWidth="true" hidden="false" outlineLevel="0" max="6" min="6" style="55" width="10.71"/>
    <col collapsed="false" customWidth="true" hidden="false" outlineLevel="0" max="7" min="7" style="55" width="10.14"/>
    <col collapsed="false" customWidth="true" hidden="false" outlineLevel="0" max="8" min="8" style="55" width="10.71"/>
    <col collapsed="false" customWidth="true" hidden="false" outlineLevel="0" max="9" min="9" style="56" width="10.71"/>
    <col collapsed="false" customWidth="true" hidden="false" outlineLevel="0" max="10" min="10" style="57" width="3.71"/>
    <col collapsed="false" customWidth="true" hidden="true" outlineLevel="0" max="11" min="11" style="0" width="11.29"/>
    <col collapsed="false" customWidth="true" hidden="false" outlineLevel="0" max="1025" min="12" style="0" width="8.67"/>
  </cols>
  <sheetData>
    <row r="1" s="54" customFormat="true" ht="16.5" hidden="false" customHeight="true" outlineLevel="0" collapsed="false">
      <c r="B1" s="58"/>
      <c r="C1" s="58"/>
      <c r="D1" s="59"/>
      <c r="E1" s="58"/>
      <c r="F1" s="58"/>
      <c r="G1" s="58"/>
      <c r="H1" s="58"/>
      <c r="I1" s="59"/>
      <c r="AMI1" s="0"/>
      <c r="AMJ1" s="0"/>
    </row>
    <row r="2" s="62" customFormat="true" ht="29.1" hidden="false" customHeight="true" outlineLevel="0" collapsed="false">
      <c r="A2" s="54"/>
      <c r="B2" s="60"/>
      <c r="C2" s="61"/>
      <c r="D2" s="61"/>
      <c r="E2" s="61"/>
      <c r="F2" s="61"/>
      <c r="G2" s="61"/>
      <c r="H2" s="61"/>
      <c r="I2" s="61"/>
      <c r="J2" s="54"/>
      <c r="AMI2" s="0"/>
      <c r="AMJ2" s="0"/>
    </row>
    <row r="3" s="62" customFormat="true" ht="29.1" hidden="false" customHeight="true" outlineLevel="0" collapsed="false">
      <c r="A3" s="54"/>
      <c r="B3" s="63"/>
      <c r="C3" s="64"/>
      <c r="D3" s="64"/>
      <c r="E3" s="64"/>
      <c r="F3" s="64"/>
      <c r="G3" s="64"/>
      <c r="H3" s="64"/>
      <c r="I3" s="64"/>
      <c r="J3" s="54"/>
      <c r="AMI3" s="0"/>
      <c r="AMJ3" s="0"/>
    </row>
    <row r="4" s="62" customFormat="true" ht="29.1" hidden="false" customHeight="true" outlineLevel="0" collapsed="false">
      <c r="A4" s="54"/>
      <c r="B4" s="63"/>
      <c r="C4" s="64"/>
      <c r="D4" s="64"/>
      <c r="E4" s="64"/>
      <c r="F4" s="64"/>
      <c r="G4" s="64"/>
      <c r="H4" s="64"/>
      <c r="I4" s="64"/>
      <c r="J4" s="54"/>
      <c r="AMI4" s="0"/>
      <c r="AMJ4" s="0"/>
    </row>
    <row r="5" s="62" customFormat="true" ht="29.1" hidden="false" customHeight="true" outlineLevel="0" collapsed="false">
      <c r="A5" s="54"/>
      <c r="B5" s="65"/>
      <c r="C5" s="66"/>
      <c r="D5" s="66"/>
      <c r="E5" s="66"/>
      <c r="F5" s="66"/>
      <c r="G5" s="66"/>
      <c r="H5" s="66"/>
      <c r="I5" s="66"/>
      <c r="J5" s="54"/>
      <c r="AMI5" s="0"/>
      <c r="AMJ5" s="0"/>
    </row>
    <row r="6" s="62" customFormat="true" ht="39.75" hidden="false" customHeight="true" outlineLevel="0" collapsed="false">
      <c r="A6" s="54"/>
      <c r="B6" s="10" t="s">
        <v>53</v>
      </c>
      <c r="C6" s="10"/>
      <c r="D6" s="10"/>
      <c r="E6" s="10"/>
      <c r="F6" s="10"/>
      <c r="G6" s="10"/>
      <c r="H6" s="10"/>
      <c r="I6" s="11" t="s">
        <v>54</v>
      </c>
      <c r="J6" s="54"/>
      <c r="AMI6" s="0"/>
      <c r="AMJ6" s="0"/>
    </row>
    <row r="7" s="62" customFormat="true" ht="18.6" hidden="false" customHeight="true" outlineLevel="0" collapsed="false">
      <c r="A7" s="54"/>
      <c r="B7" s="67" t="s">
        <v>55</v>
      </c>
      <c r="C7" s="67"/>
      <c r="D7" s="67"/>
      <c r="E7" s="67"/>
      <c r="F7" s="67"/>
      <c r="G7" s="67"/>
      <c r="H7" s="67"/>
      <c r="I7" s="67"/>
      <c r="J7" s="68"/>
      <c r="AMI7" s="0"/>
      <c r="AMJ7" s="0"/>
    </row>
    <row r="8" s="74" customFormat="true" ht="12.6" hidden="false" customHeight="true" outlineLevel="0" collapsed="false">
      <c r="A8" s="69"/>
      <c r="B8" s="70" t="s">
        <v>56</v>
      </c>
      <c r="C8" s="71" t="s">
        <v>57</v>
      </c>
      <c r="D8" s="70" t="s">
        <v>58</v>
      </c>
      <c r="E8" s="70" t="s">
        <v>59</v>
      </c>
      <c r="F8" s="71" t="s">
        <v>60</v>
      </c>
      <c r="G8" s="72" t="s">
        <v>61</v>
      </c>
      <c r="H8" s="18" t="s">
        <v>11</v>
      </c>
      <c r="I8" s="18"/>
      <c r="J8" s="73"/>
      <c r="AMI8" s="0"/>
      <c r="AMJ8" s="0"/>
    </row>
    <row r="9" s="74" customFormat="true" ht="12.6" hidden="false" customHeight="true" outlineLevel="0" collapsed="false">
      <c r="A9" s="69"/>
      <c r="B9" s="70"/>
      <c r="C9" s="71"/>
      <c r="D9" s="70"/>
      <c r="E9" s="70"/>
      <c r="F9" s="71"/>
      <c r="G9" s="72"/>
      <c r="H9" s="18" t="s">
        <v>62</v>
      </c>
      <c r="I9" s="18" t="s">
        <v>63</v>
      </c>
      <c r="J9" s="73"/>
      <c r="AMI9" s="0"/>
      <c r="AMJ9" s="0"/>
    </row>
    <row r="10" s="74" customFormat="true" ht="39.75" hidden="false" customHeight="true" outlineLevel="0" collapsed="false">
      <c r="A10" s="69"/>
      <c r="B10" s="75" t="s">
        <v>64</v>
      </c>
      <c r="C10" s="76" t="n">
        <v>0.842</v>
      </c>
      <c r="D10" s="77" t="s">
        <v>65</v>
      </c>
      <c r="E10" s="78" t="s">
        <v>66</v>
      </c>
      <c r="F10" s="79" t="s">
        <v>67</v>
      </c>
      <c r="G10" s="80" t="n">
        <v>20</v>
      </c>
      <c r="H10" s="81" t="n">
        <v>176.15</v>
      </c>
      <c r="I10" s="82" t="n">
        <f aca="false">H10/0.842</f>
        <v>209.204275534442</v>
      </c>
      <c r="J10" s="83"/>
      <c r="AMI10" s="0"/>
      <c r="AMJ10" s="0"/>
    </row>
    <row r="11" s="74" customFormat="true" ht="26.25" hidden="false" customHeight="true" outlineLevel="0" collapsed="false">
      <c r="A11" s="69"/>
      <c r="B11" s="75"/>
      <c r="C11" s="76"/>
      <c r="D11" s="77" t="s">
        <v>65</v>
      </c>
      <c r="E11" s="84" t="s">
        <v>68</v>
      </c>
      <c r="F11" s="85" t="s">
        <v>69</v>
      </c>
      <c r="G11" s="80" t="n">
        <v>20</v>
      </c>
      <c r="H11" s="81" t="n">
        <v>177.44</v>
      </c>
      <c r="I11" s="82" t="n">
        <f aca="false">H11/0.842</f>
        <v>210.736342042755</v>
      </c>
      <c r="J11" s="83"/>
      <c r="AMI11" s="0"/>
      <c r="AMJ11" s="0"/>
    </row>
    <row r="12" s="87" customFormat="true" ht="19.5" hidden="false" customHeight="true" outlineLevel="0" collapsed="false">
      <c r="A12" s="68"/>
      <c r="B12" s="75" t="s">
        <v>70</v>
      </c>
      <c r="C12" s="76" t="n">
        <v>0.842</v>
      </c>
      <c r="D12" s="86" t="s">
        <v>71</v>
      </c>
      <c r="E12" s="78" t="s">
        <v>72</v>
      </c>
      <c r="F12" s="85" t="s">
        <v>69</v>
      </c>
      <c r="G12" s="80" t="n">
        <v>20</v>
      </c>
      <c r="H12" s="81" t="n">
        <v>204.13</v>
      </c>
      <c r="I12" s="82" t="n">
        <f aca="false">H12/0.842</f>
        <v>242.434679334917</v>
      </c>
      <c r="J12" s="83"/>
      <c r="AMI12" s="0"/>
      <c r="AMJ12" s="0"/>
    </row>
    <row r="13" s="87" customFormat="true" ht="24" hidden="false" customHeight="true" outlineLevel="0" collapsed="false">
      <c r="A13" s="68"/>
      <c r="B13" s="75"/>
      <c r="C13" s="76"/>
      <c r="D13" s="86" t="s">
        <v>71</v>
      </c>
      <c r="E13" s="78" t="s">
        <v>73</v>
      </c>
      <c r="F13" s="85" t="s">
        <v>69</v>
      </c>
      <c r="G13" s="80" t="n">
        <v>20</v>
      </c>
      <c r="H13" s="81" t="n">
        <v>209.48</v>
      </c>
      <c r="I13" s="82" t="n">
        <f aca="false">H13/0.842</f>
        <v>248.788598574822</v>
      </c>
      <c r="J13" s="83"/>
      <c r="AMI13" s="0"/>
      <c r="AMJ13" s="0"/>
    </row>
    <row r="14" s="87" customFormat="true" ht="26.25" hidden="false" customHeight="true" outlineLevel="0" collapsed="false">
      <c r="A14" s="68"/>
      <c r="B14" s="75" t="s">
        <v>74</v>
      </c>
      <c r="C14" s="76" t="n">
        <v>0.842</v>
      </c>
      <c r="D14" s="86" t="s">
        <v>71</v>
      </c>
      <c r="E14" s="72" t="s">
        <v>75</v>
      </c>
      <c r="F14" s="88" t="s">
        <v>69</v>
      </c>
      <c r="G14" s="80" t="n">
        <v>20</v>
      </c>
      <c r="H14" s="81" t="n">
        <v>249.61</v>
      </c>
      <c r="I14" s="82" t="n">
        <f aca="false">H14/0.842</f>
        <v>296.44893111639</v>
      </c>
      <c r="J14" s="83"/>
      <c r="AMI14" s="0"/>
      <c r="AMJ14" s="0"/>
    </row>
    <row r="15" s="87" customFormat="true" ht="34.5" hidden="false" customHeight="true" outlineLevel="0" collapsed="false">
      <c r="A15" s="68"/>
      <c r="B15" s="75"/>
      <c r="C15" s="76"/>
      <c r="D15" s="85" t="s">
        <v>71</v>
      </c>
      <c r="E15" s="78" t="s">
        <v>76</v>
      </c>
      <c r="F15" s="85" t="s">
        <v>69</v>
      </c>
      <c r="G15" s="80" t="n">
        <v>20</v>
      </c>
      <c r="H15" s="81" t="n">
        <v>255.1</v>
      </c>
      <c r="I15" s="82" t="n">
        <f aca="false">H15/0.842</f>
        <v>302.969121140143</v>
      </c>
      <c r="J15" s="83"/>
      <c r="AMI15" s="0"/>
      <c r="AMJ15" s="0"/>
    </row>
    <row r="16" s="87" customFormat="true" ht="20.25" hidden="false" customHeight="true" outlineLevel="0" collapsed="false">
      <c r="A16" s="68"/>
      <c r="B16" s="75"/>
      <c r="C16" s="76"/>
      <c r="D16" s="85" t="s">
        <v>71</v>
      </c>
      <c r="E16" s="78" t="s">
        <v>77</v>
      </c>
      <c r="F16" s="85" t="s">
        <v>69</v>
      </c>
      <c r="G16" s="80" t="n">
        <v>20</v>
      </c>
      <c r="H16" s="81" t="n">
        <v>293.37</v>
      </c>
      <c r="I16" s="82" t="n">
        <f aca="false">H16/0.842</f>
        <v>348.420427553444</v>
      </c>
      <c r="J16" s="83"/>
      <c r="AMI16" s="0"/>
      <c r="AMJ16" s="0"/>
    </row>
    <row r="17" s="87" customFormat="true" ht="30.75" hidden="false" customHeight="true" outlineLevel="0" collapsed="false">
      <c r="A17" s="68"/>
      <c r="B17" s="75" t="s">
        <v>78</v>
      </c>
      <c r="C17" s="76" t="n">
        <v>0.615</v>
      </c>
      <c r="D17" s="85" t="s">
        <v>71</v>
      </c>
      <c r="E17" s="78" t="s">
        <v>79</v>
      </c>
      <c r="F17" s="85" t="s">
        <v>80</v>
      </c>
      <c r="G17" s="80" t="n">
        <v>20</v>
      </c>
      <c r="H17" s="81" t="n">
        <v>110</v>
      </c>
      <c r="I17" s="82" t="n">
        <f aca="false">H17/0.615</f>
        <v>178.861788617886</v>
      </c>
      <c r="J17" s="83"/>
      <c r="AMI17" s="0"/>
      <c r="AMJ17" s="0"/>
    </row>
    <row r="18" s="87" customFormat="true" ht="29.25" hidden="false" customHeight="true" outlineLevel="0" collapsed="false">
      <c r="A18" s="68"/>
      <c r="B18" s="75" t="s">
        <v>81</v>
      </c>
      <c r="C18" s="76" t="n">
        <v>0.615</v>
      </c>
      <c r="D18" s="85" t="s">
        <v>71</v>
      </c>
      <c r="E18" s="78" t="s">
        <v>82</v>
      </c>
      <c r="F18" s="85" t="s">
        <v>80</v>
      </c>
      <c r="G18" s="80" t="n">
        <v>20</v>
      </c>
      <c r="H18" s="81" t="n">
        <v>133.69</v>
      </c>
      <c r="I18" s="82" t="n">
        <f aca="false">H18/0.615</f>
        <v>217.382113821138</v>
      </c>
      <c r="J18" s="83"/>
      <c r="AMI18" s="0"/>
      <c r="AMJ18" s="0"/>
    </row>
    <row r="19" s="87" customFormat="true" ht="27" hidden="false" customHeight="true" outlineLevel="0" collapsed="false">
      <c r="A19" s="68"/>
      <c r="B19" s="75" t="s">
        <v>81</v>
      </c>
      <c r="C19" s="76" t="n">
        <v>0.615</v>
      </c>
      <c r="D19" s="85" t="s">
        <v>71</v>
      </c>
      <c r="E19" s="78" t="s">
        <v>83</v>
      </c>
      <c r="F19" s="85" t="s">
        <v>80</v>
      </c>
      <c r="G19" s="80" t="n">
        <v>20</v>
      </c>
      <c r="H19" s="81" t="n">
        <v>145.79</v>
      </c>
      <c r="I19" s="82" t="n">
        <f aca="false">H19/0.615</f>
        <v>237.056910569106</v>
      </c>
      <c r="J19" s="83"/>
      <c r="AMI19" s="0"/>
      <c r="AMJ19" s="0"/>
    </row>
    <row r="20" s="87" customFormat="true" ht="24.95" hidden="false" customHeight="true" outlineLevel="0" collapsed="false">
      <c r="A20" s="68"/>
      <c r="B20" s="75" t="s">
        <v>84</v>
      </c>
      <c r="C20" s="76" t="n">
        <v>0.69</v>
      </c>
      <c r="D20" s="85" t="s">
        <v>71</v>
      </c>
      <c r="E20" s="78" t="s">
        <v>85</v>
      </c>
      <c r="F20" s="89" t="s">
        <v>80</v>
      </c>
      <c r="G20" s="80" t="n">
        <v>20</v>
      </c>
      <c r="H20" s="81" t="n">
        <v>214.452</v>
      </c>
      <c r="I20" s="82" t="n">
        <v>310.8</v>
      </c>
      <c r="J20" s="83"/>
      <c r="AMI20" s="0"/>
      <c r="AMJ20" s="0"/>
    </row>
    <row r="21" s="87" customFormat="true" ht="24.95" hidden="false" customHeight="true" outlineLevel="0" collapsed="false">
      <c r="A21" s="68"/>
      <c r="B21" s="75" t="s">
        <v>86</v>
      </c>
      <c r="C21" s="76" t="n">
        <v>0.62</v>
      </c>
      <c r="D21" s="85" t="s">
        <v>71</v>
      </c>
      <c r="E21" s="78" t="s">
        <v>87</v>
      </c>
      <c r="F21" s="89" t="s">
        <v>88</v>
      </c>
      <c r="G21" s="80" t="n">
        <v>12</v>
      </c>
      <c r="H21" s="81" t="n">
        <v>174.92</v>
      </c>
      <c r="I21" s="82" t="n">
        <f aca="false">H21/0.62</f>
        <v>282.129032258064</v>
      </c>
      <c r="J21" s="83"/>
      <c r="AMI21" s="0"/>
      <c r="AMJ21" s="0"/>
    </row>
    <row r="22" s="87" customFormat="true" ht="24.95" hidden="false" customHeight="true" outlineLevel="0" collapsed="false">
      <c r="A22" s="68"/>
      <c r="B22" s="75" t="s">
        <v>89</v>
      </c>
      <c r="C22" s="76" t="n">
        <v>0.62</v>
      </c>
      <c r="D22" s="85" t="s">
        <v>71</v>
      </c>
      <c r="E22" s="78" t="s">
        <v>90</v>
      </c>
      <c r="F22" s="89" t="s">
        <v>88</v>
      </c>
      <c r="G22" s="80" t="n">
        <v>12</v>
      </c>
      <c r="H22" s="81" t="n">
        <v>223.78</v>
      </c>
      <c r="I22" s="82" t="n">
        <f aca="false">H22/0.62</f>
        <v>360.935483870968</v>
      </c>
      <c r="J22" s="83"/>
      <c r="AMI22" s="0"/>
      <c r="AMJ22" s="0"/>
    </row>
    <row r="23" s="87" customFormat="true" ht="24.95" hidden="false" customHeight="true" outlineLevel="0" collapsed="false">
      <c r="A23" s="68"/>
      <c r="B23" s="75" t="s">
        <v>89</v>
      </c>
      <c r="C23" s="76" t="n">
        <v>0.62</v>
      </c>
      <c r="D23" s="85" t="s">
        <v>71</v>
      </c>
      <c r="E23" s="78" t="s">
        <v>77</v>
      </c>
      <c r="F23" s="89" t="s">
        <v>88</v>
      </c>
      <c r="G23" s="80" t="n">
        <v>12</v>
      </c>
      <c r="H23" s="81" t="n">
        <v>257.35</v>
      </c>
      <c r="I23" s="82" t="n">
        <f aca="false">H23/0.62</f>
        <v>415.08064516129</v>
      </c>
      <c r="J23" s="83"/>
      <c r="AMI23" s="0"/>
      <c r="AMJ23" s="0"/>
    </row>
    <row r="24" s="87" customFormat="true" ht="24.95" hidden="false" customHeight="true" outlineLevel="0" collapsed="false">
      <c r="A24" s="68"/>
      <c r="B24" s="75" t="s">
        <v>91</v>
      </c>
      <c r="C24" s="76" t="n">
        <v>0.62</v>
      </c>
      <c r="D24" s="85" t="s">
        <v>71</v>
      </c>
      <c r="E24" s="78" t="s">
        <v>85</v>
      </c>
      <c r="F24" s="89" t="s">
        <v>88</v>
      </c>
      <c r="G24" s="80" t="n">
        <v>12</v>
      </c>
      <c r="H24" s="81" t="n">
        <v>222.456</v>
      </c>
      <c r="I24" s="82" t="n">
        <f aca="false">H24/0.62</f>
        <v>358.8</v>
      </c>
      <c r="J24" s="83"/>
      <c r="AMI24" s="0"/>
      <c r="AMJ24" s="0"/>
    </row>
    <row r="25" s="87" customFormat="true" ht="24.95" hidden="false" customHeight="true" outlineLevel="0" collapsed="false">
      <c r="A25" s="68"/>
      <c r="B25" s="75" t="s">
        <v>92</v>
      </c>
      <c r="C25" s="76" t="n">
        <v>0.992</v>
      </c>
      <c r="D25" s="85" t="s">
        <v>71</v>
      </c>
      <c r="E25" s="78" t="s">
        <v>87</v>
      </c>
      <c r="F25" s="89" t="s">
        <v>88</v>
      </c>
      <c r="G25" s="80" t="n">
        <v>16</v>
      </c>
      <c r="H25" s="81" t="n">
        <v>264.24</v>
      </c>
      <c r="I25" s="82" t="n">
        <f aca="false">H25/0.992</f>
        <v>266.370967741935</v>
      </c>
      <c r="J25" s="83"/>
      <c r="AMI25" s="0"/>
      <c r="AMJ25" s="0"/>
    </row>
    <row r="26" s="87" customFormat="true" ht="24.95" hidden="false" customHeight="true" outlineLevel="0" collapsed="false">
      <c r="A26" s="68"/>
      <c r="B26" s="75" t="s">
        <v>93</v>
      </c>
      <c r="C26" s="76" t="n">
        <v>0.992</v>
      </c>
      <c r="D26" s="85" t="s">
        <v>71</v>
      </c>
      <c r="E26" s="78" t="s">
        <v>90</v>
      </c>
      <c r="F26" s="89" t="s">
        <v>88</v>
      </c>
      <c r="G26" s="80" t="n">
        <v>16</v>
      </c>
      <c r="H26" s="81" t="n">
        <v>342.42</v>
      </c>
      <c r="I26" s="82" t="n">
        <f aca="false">H26/0.992</f>
        <v>345.181451612903</v>
      </c>
      <c r="J26" s="83"/>
      <c r="AMI26" s="0"/>
      <c r="AMJ26" s="0"/>
    </row>
    <row r="27" s="87" customFormat="true" ht="24.95" hidden="false" customHeight="true" outlineLevel="0" collapsed="false">
      <c r="A27" s="68"/>
      <c r="B27" s="75" t="s">
        <v>93</v>
      </c>
      <c r="C27" s="76" t="n">
        <v>0.992</v>
      </c>
      <c r="D27" s="85" t="s">
        <v>71</v>
      </c>
      <c r="E27" s="78" t="s">
        <v>94</v>
      </c>
      <c r="F27" s="89" t="s">
        <v>88</v>
      </c>
      <c r="G27" s="80" t="n">
        <v>16</v>
      </c>
      <c r="H27" s="81" t="n">
        <v>393.78</v>
      </c>
      <c r="I27" s="82" t="n">
        <f aca="false">H27/0.992</f>
        <v>396.95564516129</v>
      </c>
      <c r="J27" s="83"/>
      <c r="AMI27" s="0"/>
      <c r="AMJ27" s="0"/>
    </row>
    <row r="28" s="87" customFormat="true" ht="24.95" hidden="false" customHeight="true" outlineLevel="0" collapsed="false">
      <c r="A28" s="68"/>
      <c r="B28" s="75" t="s">
        <v>95</v>
      </c>
      <c r="C28" s="76" t="n">
        <v>0.7</v>
      </c>
      <c r="D28" s="85" t="s">
        <v>71</v>
      </c>
      <c r="E28" s="78" t="s">
        <v>96</v>
      </c>
      <c r="F28" s="89" t="s">
        <v>88</v>
      </c>
      <c r="G28" s="80" t="n">
        <v>16</v>
      </c>
      <c r="H28" s="81" t="n">
        <v>154.5</v>
      </c>
      <c r="I28" s="82" t="n">
        <f aca="false">H28/0.7</f>
        <v>220.714285714286</v>
      </c>
      <c r="J28" s="83"/>
      <c r="AMI28" s="0"/>
      <c r="AMJ28" s="0"/>
    </row>
    <row r="29" s="87" customFormat="true" ht="24.95" hidden="false" customHeight="true" outlineLevel="0" collapsed="false">
      <c r="A29" s="68"/>
      <c r="B29" s="75" t="s">
        <v>97</v>
      </c>
      <c r="C29" s="76" t="n">
        <v>0.7</v>
      </c>
      <c r="D29" s="85" t="s">
        <v>71</v>
      </c>
      <c r="E29" s="78" t="s">
        <v>90</v>
      </c>
      <c r="F29" s="89" t="s">
        <v>88</v>
      </c>
      <c r="G29" s="80" t="n">
        <v>20</v>
      </c>
      <c r="H29" s="81" t="n">
        <v>179.42</v>
      </c>
      <c r="I29" s="82" t="n">
        <f aca="false">H29/0.7</f>
        <v>256.314285714286</v>
      </c>
      <c r="J29" s="83"/>
      <c r="AMI29" s="0"/>
      <c r="AMJ29" s="0"/>
    </row>
    <row r="30" s="87" customFormat="true" ht="24.95" hidden="false" customHeight="true" outlineLevel="0" collapsed="false">
      <c r="A30" s="68"/>
      <c r="B30" s="75" t="s">
        <v>97</v>
      </c>
      <c r="C30" s="76" t="n">
        <v>0.7</v>
      </c>
      <c r="D30" s="85" t="s">
        <v>71</v>
      </c>
      <c r="E30" s="78" t="s">
        <v>77</v>
      </c>
      <c r="F30" s="89" t="s">
        <v>88</v>
      </c>
      <c r="G30" s="80" t="n">
        <v>20</v>
      </c>
      <c r="H30" s="81" t="n">
        <v>206.32</v>
      </c>
      <c r="I30" s="82" t="n">
        <f aca="false">H30/0.7</f>
        <v>294.742857142857</v>
      </c>
      <c r="J30" s="83"/>
      <c r="AMI30" s="0"/>
      <c r="AMJ30" s="0"/>
    </row>
    <row r="31" s="87" customFormat="true" ht="24.95" hidden="false" customHeight="true" outlineLevel="0" collapsed="false">
      <c r="A31" s="68"/>
      <c r="B31" s="75" t="s">
        <v>98</v>
      </c>
      <c r="C31" s="76" t="n">
        <v>0.678</v>
      </c>
      <c r="D31" s="85" t="s">
        <v>71</v>
      </c>
      <c r="E31" s="78" t="s">
        <v>85</v>
      </c>
      <c r="F31" s="89" t="s">
        <v>80</v>
      </c>
      <c r="G31" s="80" t="n">
        <v>20</v>
      </c>
      <c r="H31" s="81" t="n">
        <v>202.586</v>
      </c>
      <c r="I31" s="82" t="n">
        <v>298.8</v>
      </c>
      <c r="J31" s="83"/>
      <c r="AMI31" s="0"/>
      <c r="AMJ31" s="0"/>
    </row>
    <row r="32" s="87" customFormat="true" ht="18.6" hidden="false" customHeight="true" outlineLevel="0" collapsed="false">
      <c r="A32" s="68"/>
      <c r="B32" s="67" t="s">
        <v>99</v>
      </c>
      <c r="C32" s="67"/>
      <c r="D32" s="67"/>
      <c r="E32" s="67"/>
      <c r="F32" s="67"/>
      <c r="G32" s="67"/>
      <c r="H32" s="67"/>
      <c r="I32" s="67"/>
      <c r="J32" s="83"/>
      <c r="AMI32" s="0"/>
      <c r="AMJ32" s="0"/>
    </row>
    <row r="33" s="87" customFormat="true" ht="12.6" hidden="false" customHeight="true" outlineLevel="0" collapsed="false">
      <c r="A33" s="68"/>
      <c r="B33" s="70" t="s">
        <v>56</v>
      </c>
      <c r="C33" s="71" t="s">
        <v>57</v>
      </c>
      <c r="D33" s="70" t="s">
        <v>58</v>
      </c>
      <c r="E33" s="70" t="s">
        <v>59</v>
      </c>
      <c r="F33" s="71" t="s">
        <v>60</v>
      </c>
      <c r="G33" s="72" t="s">
        <v>61</v>
      </c>
      <c r="H33" s="18" t="s">
        <v>11</v>
      </c>
      <c r="I33" s="18"/>
      <c r="J33" s="83"/>
      <c r="AMI33" s="0"/>
      <c r="AMJ33" s="0"/>
    </row>
    <row r="34" s="74" customFormat="true" ht="12.6" hidden="false" customHeight="true" outlineLevel="0" collapsed="false">
      <c r="A34" s="69"/>
      <c r="B34" s="70"/>
      <c r="C34" s="71"/>
      <c r="D34" s="70"/>
      <c r="E34" s="70"/>
      <c r="F34" s="71"/>
      <c r="G34" s="72"/>
      <c r="H34" s="18" t="s">
        <v>62</v>
      </c>
      <c r="I34" s="18" t="s">
        <v>63</v>
      </c>
      <c r="J34" s="73"/>
      <c r="AMI34" s="0"/>
      <c r="AMJ34" s="0"/>
    </row>
    <row r="35" s="74" customFormat="true" ht="17.45" hidden="false" customHeight="true" outlineLevel="0" collapsed="false">
      <c r="A35" s="69"/>
      <c r="B35" s="90" t="s">
        <v>100</v>
      </c>
      <c r="C35" s="91" t="n">
        <v>0.69</v>
      </c>
      <c r="D35" s="77" t="s">
        <v>65</v>
      </c>
      <c r="E35" s="92" t="s">
        <v>101</v>
      </c>
      <c r="F35" s="93" t="s">
        <v>80</v>
      </c>
      <c r="G35" s="94" t="n">
        <v>20</v>
      </c>
      <c r="H35" s="81" t="n">
        <v>273.6</v>
      </c>
      <c r="I35" s="95" t="n">
        <f aca="false">H35/0.69</f>
        <v>396.521739130435</v>
      </c>
      <c r="J35" s="73"/>
      <c r="AMI35" s="0"/>
      <c r="AMJ35" s="0"/>
    </row>
    <row r="36" s="74" customFormat="true" ht="17.45" hidden="false" customHeight="true" outlineLevel="0" collapsed="false">
      <c r="A36" s="69"/>
      <c r="B36" s="90"/>
      <c r="C36" s="91"/>
      <c r="D36" s="77" t="s">
        <v>65</v>
      </c>
      <c r="E36" s="92" t="s">
        <v>102</v>
      </c>
      <c r="F36" s="86" t="s">
        <v>80</v>
      </c>
      <c r="G36" s="86" t="n">
        <v>20</v>
      </c>
      <c r="H36" s="81" t="n">
        <v>324.9</v>
      </c>
      <c r="I36" s="95" t="n">
        <f aca="false">H36/0.69</f>
        <v>470.869565217391</v>
      </c>
      <c r="J36" s="73"/>
      <c r="AMI36" s="0"/>
      <c r="AMJ36" s="0"/>
    </row>
    <row r="37" s="62" customFormat="true" ht="18.6" hidden="false" customHeight="true" outlineLevel="0" collapsed="false">
      <c r="A37" s="54"/>
      <c r="B37" s="67" t="s">
        <v>103</v>
      </c>
      <c r="C37" s="67"/>
      <c r="D37" s="67"/>
      <c r="E37" s="67"/>
      <c r="F37" s="67"/>
      <c r="G37" s="67"/>
      <c r="H37" s="67"/>
      <c r="I37" s="67"/>
      <c r="J37" s="68"/>
      <c r="AMI37" s="0"/>
      <c r="AMJ37" s="0"/>
    </row>
    <row r="38" s="87" customFormat="true" ht="12.6" hidden="false" customHeight="true" outlineLevel="0" collapsed="false">
      <c r="A38" s="68"/>
      <c r="B38" s="70" t="s">
        <v>56</v>
      </c>
      <c r="C38" s="70"/>
      <c r="D38" s="70" t="s">
        <v>58</v>
      </c>
      <c r="E38" s="70" t="s">
        <v>59</v>
      </c>
      <c r="F38" s="71" t="s">
        <v>60</v>
      </c>
      <c r="G38" s="72" t="s">
        <v>61</v>
      </c>
      <c r="H38" s="18" t="s">
        <v>11</v>
      </c>
      <c r="I38" s="18"/>
      <c r="J38" s="68"/>
      <c r="AMI38" s="0"/>
      <c r="AMJ38" s="0"/>
    </row>
    <row r="39" s="87" customFormat="true" ht="12.6" hidden="false" customHeight="true" outlineLevel="0" collapsed="false">
      <c r="A39" s="68"/>
      <c r="B39" s="70"/>
      <c r="C39" s="70"/>
      <c r="D39" s="70"/>
      <c r="E39" s="70"/>
      <c r="F39" s="71"/>
      <c r="G39" s="72"/>
      <c r="H39" s="18" t="s">
        <v>104</v>
      </c>
      <c r="I39" s="18" t="s">
        <v>105</v>
      </c>
      <c r="J39" s="68"/>
      <c r="AMI39" s="0"/>
      <c r="AMJ39" s="0"/>
    </row>
    <row r="40" s="87" customFormat="true" ht="25.5" hidden="false" customHeight="true" outlineLevel="0" collapsed="false">
      <c r="A40" s="68"/>
      <c r="B40" s="75" t="s">
        <v>106</v>
      </c>
      <c r="C40" s="75"/>
      <c r="D40" s="77" t="s">
        <v>65</v>
      </c>
      <c r="E40" s="84" t="s">
        <v>107</v>
      </c>
      <c r="F40" s="86" t="s">
        <v>108</v>
      </c>
      <c r="G40" s="86" t="n">
        <v>10</v>
      </c>
      <c r="H40" s="81" t="n">
        <v>408.46</v>
      </c>
      <c r="I40" s="95" t="n">
        <f aca="false">H40/3.05</f>
        <v>133.92131147541</v>
      </c>
      <c r="J40" s="68"/>
      <c r="AMI40" s="0"/>
      <c r="AMJ40" s="0"/>
    </row>
    <row r="41" s="87" customFormat="true" ht="30" hidden="false" customHeight="true" outlineLevel="0" collapsed="false">
      <c r="A41" s="68"/>
      <c r="B41" s="75"/>
      <c r="C41" s="75"/>
      <c r="D41" s="77" t="s">
        <v>65</v>
      </c>
      <c r="E41" s="84" t="s">
        <v>109</v>
      </c>
      <c r="F41" s="96" t="s">
        <v>108</v>
      </c>
      <c r="G41" s="86" t="n">
        <v>10</v>
      </c>
      <c r="H41" s="81" t="n">
        <v>501.24</v>
      </c>
      <c r="I41" s="95" t="n">
        <f aca="false">H41/3.05</f>
        <v>164.340983606557</v>
      </c>
      <c r="J41" s="68"/>
      <c r="K41" s="97"/>
      <c r="AMI41" s="0"/>
      <c r="AMJ41" s="0"/>
    </row>
    <row r="42" s="87" customFormat="true" ht="30" hidden="false" customHeight="true" outlineLevel="0" collapsed="false">
      <c r="A42" s="68"/>
      <c r="B42" s="75" t="s">
        <v>110</v>
      </c>
      <c r="C42" s="75"/>
      <c r="D42" s="86" t="s">
        <v>71</v>
      </c>
      <c r="E42" s="78" t="s">
        <v>111</v>
      </c>
      <c r="F42" s="96" t="n">
        <v>3</v>
      </c>
      <c r="G42" s="86" t="n">
        <v>10</v>
      </c>
      <c r="H42" s="81" t="n">
        <v>469.32</v>
      </c>
      <c r="I42" s="95" t="n">
        <f aca="false">H42/3.05</f>
        <v>153.875409836066</v>
      </c>
      <c r="J42" s="68"/>
      <c r="K42" s="97"/>
      <c r="AMI42" s="0"/>
      <c r="AMJ42" s="0"/>
    </row>
    <row r="43" s="87" customFormat="true" ht="30" hidden="false" customHeight="true" outlineLevel="0" collapsed="false">
      <c r="A43" s="68"/>
      <c r="B43" s="75"/>
      <c r="C43" s="75"/>
      <c r="D43" s="86" t="s">
        <v>71</v>
      </c>
      <c r="E43" s="78" t="s">
        <v>112</v>
      </c>
      <c r="F43" s="96" t="n">
        <v>3</v>
      </c>
      <c r="G43" s="86" t="n">
        <v>10</v>
      </c>
      <c r="H43" s="81" t="n">
        <v>601.51</v>
      </c>
      <c r="I43" s="95" t="n">
        <f aca="false">H43/3.05</f>
        <v>197.216393442623</v>
      </c>
      <c r="J43" s="68"/>
      <c r="K43" s="97"/>
      <c r="AMI43" s="0"/>
      <c r="AMJ43" s="0"/>
    </row>
    <row r="44" s="87" customFormat="true" ht="32.25" hidden="false" customHeight="true" outlineLevel="0" collapsed="false">
      <c r="A44" s="68"/>
      <c r="B44" s="98" t="s">
        <v>113</v>
      </c>
      <c r="C44" s="98"/>
      <c r="D44" s="77" t="s">
        <v>65</v>
      </c>
      <c r="E44" s="84" t="s">
        <v>114</v>
      </c>
      <c r="F44" s="99" t="n">
        <v>3.66</v>
      </c>
      <c r="G44" s="86" t="n">
        <v>40</v>
      </c>
      <c r="H44" s="81" t="n">
        <v>172.82</v>
      </c>
      <c r="I44" s="95" t="n">
        <f aca="false">H44/F44</f>
        <v>47.2185792349727</v>
      </c>
      <c r="J44" s="68"/>
      <c r="AMI44" s="0"/>
      <c r="AMJ44" s="0"/>
    </row>
    <row r="45" s="87" customFormat="true" ht="24.75" hidden="false" customHeight="true" outlineLevel="0" collapsed="false">
      <c r="A45" s="68"/>
      <c r="B45" s="98"/>
      <c r="C45" s="98"/>
      <c r="D45" s="77" t="s">
        <v>65</v>
      </c>
      <c r="E45" s="100" t="s">
        <v>115</v>
      </c>
      <c r="F45" s="99" t="n">
        <v>3.66</v>
      </c>
      <c r="G45" s="86" t="n">
        <v>40</v>
      </c>
      <c r="H45" s="81" t="n">
        <v>211.83</v>
      </c>
      <c r="I45" s="95" t="n">
        <f aca="false">H45/F45</f>
        <v>57.8770491803279</v>
      </c>
      <c r="J45" s="101"/>
      <c r="AMI45" s="0"/>
      <c r="AMJ45" s="0"/>
    </row>
    <row r="46" s="87" customFormat="true" ht="33" hidden="false" customHeight="true" outlineLevel="0" collapsed="false">
      <c r="A46" s="68"/>
      <c r="B46" s="98" t="s">
        <v>116</v>
      </c>
      <c r="C46" s="98"/>
      <c r="D46" s="77" t="s">
        <v>65</v>
      </c>
      <c r="E46" s="102" t="s">
        <v>117</v>
      </c>
      <c r="F46" s="99" t="n">
        <v>3</v>
      </c>
      <c r="G46" s="86" t="n">
        <v>20</v>
      </c>
      <c r="H46" s="81" t="n">
        <v>353.47</v>
      </c>
      <c r="I46" s="95" t="n">
        <f aca="false">H46/F46</f>
        <v>117.823333333333</v>
      </c>
      <c r="J46" s="68"/>
      <c r="AMI46" s="0"/>
      <c r="AMJ46" s="0"/>
    </row>
    <row r="47" s="87" customFormat="true" ht="29.25" hidden="false" customHeight="true" outlineLevel="0" collapsed="false">
      <c r="A47" s="68"/>
      <c r="B47" s="98"/>
      <c r="C47" s="98"/>
      <c r="D47" s="77" t="s">
        <v>65</v>
      </c>
      <c r="E47" s="102" t="s">
        <v>115</v>
      </c>
      <c r="F47" s="99" t="n">
        <v>3</v>
      </c>
      <c r="G47" s="86" t="n">
        <v>20</v>
      </c>
      <c r="H47" s="81" t="n">
        <v>434.11</v>
      </c>
      <c r="I47" s="95" t="n">
        <f aca="false">H47/F47</f>
        <v>144.703333333333</v>
      </c>
      <c r="J47" s="68"/>
      <c r="AMI47" s="0"/>
      <c r="AMJ47" s="0"/>
    </row>
    <row r="48" s="87" customFormat="true" ht="23.25" hidden="false" customHeight="true" outlineLevel="0" collapsed="false">
      <c r="A48" s="68"/>
      <c r="B48" s="98" t="s">
        <v>118</v>
      </c>
      <c r="C48" s="98"/>
      <c r="D48" s="77" t="s">
        <v>65</v>
      </c>
      <c r="E48" s="103" t="s">
        <v>119</v>
      </c>
      <c r="F48" s="99" t="n">
        <v>3.66</v>
      </c>
      <c r="G48" s="86" t="n">
        <v>40</v>
      </c>
      <c r="H48" s="81" t="n">
        <v>148.27</v>
      </c>
      <c r="I48" s="95" t="n">
        <f aca="false">H48/F48</f>
        <v>40.5109289617486</v>
      </c>
      <c r="J48" s="68"/>
      <c r="AMI48" s="0"/>
      <c r="AMJ48" s="0"/>
    </row>
    <row r="49" s="87" customFormat="true" ht="28.5" hidden="false" customHeight="true" outlineLevel="0" collapsed="false">
      <c r="A49" s="68"/>
      <c r="B49" s="98" t="s">
        <v>120</v>
      </c>
      <c r="C49" s="98"/>
      <c r="D49" s="77" t="s">
        <v>65</v>
      </c>
      <c r="E49" s="102" t="s">
        <v>121</v>
      </c>
      <c r="F49" s="99" t="n">
        <v>3</v>
      </c>
      <c r="G49" s="86" t="n">
        <v>10</v>
      </c>
      <c r="H49" s="81" t="n">
        <v>408.46</v>
      </c>
      <c r="I49" s="95" t="n">
        <f aca="false">H49/F49</f>
        <v>136.153333333333</v>
      </c>
      <c r="J49" s="68"/>
      <c r="AMI49" s="0"/>
      <c r="AMJ49" s="0"/>
    </row>
    <row r="50" s="87" customFormat="true" ht="26.25" hidden="false" customHeight="true" outlineLevel="0" collapsed="false">
      <c r="A50" s="68"/>
      <c r="B50" s="98"/>
      <c r="C50" s="98"/>
      <c r="D50" s="77" t="s">
        <v>65</v>
      </c>
      <c r="E50" s="100" t="s">
        <v>115</v>
      </c>
      <c r="F50" s="99" t="n">
        <v>3</v>
      </c>
      <c r="G50" s="86" t="n">
        <v>10</v>
      </c>
      <c r="H50" s="81" t="n">
        <v>501.24</v>
      </c>
      <c r="I50" s="95" t="n">
        <f aca="false">H50/F50</f>
        <v>167.08</v>
      </c>
      <c r="J50" s="68"/>
      <c r="AMI50" s="0"/>
      <c r="AMJ50" s="0"/>
    </row>
    <row r="51" s="87" customFormat="true" ht="26.25" hidden="false" customHeight="true" outlineLevel="0" collapsed="false">
      <c r="A51" s="68"/>
      <c r="B51" s="98" t="s">
        <v>122</v>
      </c>
      <c r="C51" s="98"/>
      <c r="D51" s="77" t="s">
        <v>65</v>
      </c>
      <c r="E51" s="102" t="s">
        <v>121</v>
      </c>
      <c r="F51" s="99" t="n">
        <v>3</v>
      </c>
      <c r="G51" s="86" t="n">
        <v>20</v>
      </c>
      <c r="H51" s="81" t="n">
        <v>353.47</v>
      </c>
      <c r="I51" s="95" t="n">
        <f aca="false">H51/F51</f>
        <v>117.823333333333</v>
      </c>
      <c r="J51" s="68"/>
      <c r="AMI51" s="0"/>
      <c r="AMJ51" s="0"/>
    </row>
    <row r="52" s="87" customFormat="true" ht="24.75" hidden="false" customHeight="true" outlineLevel="0" collapsed="false">
      <c r="A52" s="68"/>
      <c r="B52" s="98"/>
      <c r="C52" s="98"/>
      <c r="D52" s="77" t="s">
        <v>65</v>
      </c>
      <c r="E52" s="100" t="s">
        <v>115</v>
      </c>
      <c r="F52" s="99" t="n">
        <v>3</v>
      </c>
      <c r="G52" s="86" t="n">
        <v>20</v>
      </c>
      <c r="H52" s="81" t="n">
        <v>434.11</v>
      </c>
      <c r="I52" s="95" t="n">
        <f aca="false">H52/F52</f>
        <v>144.703333333333</v>
      </c>
      <c r="J52" s="68"/>
      <c r="AMI52" s="0"/>
      <c r="AMJ52" s="0"/>
    </row>
    <row r="53" s="87" customFormat="true" ht="21.75" hidden="false" customHeight="true" outlineLevel="0" collapsed="false">
      <c r="A53" s="68"/>
      <c r="B53" s="98" t="s">
        <v>123</v>
      </c>
      <c r="C53" s="98"/>
      <c r="D53" s="77" t="s">
        <v>65</v>
      </c>
      <c r="E53" s="100" t="s">
        <v>124</v>
      </c>
      <c r="F53" s="99" t="n">
        <v>3.66</v>
      </c>
      <c r="G53" s="86" t="n">
        <v>14</v>
      </c>
      <c r="H53" s="81" t="n">
        <v>429.08</v>
      </c>
      <c r="I53" s="95" t="n">
        <f aca="false">H53/3.66</f>
        <v>117.234972677596</v>
      </c>
      <c r="J53" s="68"/>
      <c r="AMI53" s="0"/>
      <c r="AMJ53" s="0"/>
    </row>
    <row r="54" s="87" customFormat="true" ht="24.75" hidden="false" customHeight="true" outlineLevel="0" collapsed="false">
      <c r="A54" s="68"/>
      <c r="B54" s="98"/>
      <c r="C54" s="98"/>
      <c r="D54" s="86" t="s">
        <v>71</v>
      </c>
      <c r="E54" s="104" t="s">
        <v>112</v>
      </c>
      <c r="F54" s="99" t="n">
        <v>3.66</v>
      </c>
      <c r="G54" s="86" t="n">
        <v>14</v>
      </c>
      <c r="H54" s="81" t="n">
        <v>526.39</v>
      </c>
      <c r="I54" s="95" t="n">
        <f aca="false">H54/3.66</f>
        <v>143.822404371585</v>
      </c>
      <c r="J54" s="68"/>
      <c r="AMI54" s="0"/>
      <c r="AMJ54" s="0"/>
    </row>
    <row r="55" s="87" customFormat="true" ht="24" hidden="false" customHeight="true" outlineLevel="0" collapsed="false">
      <c r="A55" s="68"/>
      <c r="B55" s="98" t="s">
        <v>125</v>
      </c>
      <c r="C55" s="98"/>
      <c r="D55" s="77" t="s">
        <v>65</v>
      </c>
      <c r="E55" s="100" t="s">
        <v>124</v>
      </c>
      <c r="F55" s="99" t="n">
        <v>3.66</v>
      </c>
      <c r="G55" s="86" t="n">
        <v>14</v>
      </c>
      <c r="H55" s="81" t="n">
        <v>479.17</v>
      </c>
      <c r="I55" s="95" t="n">
        <f aca="false">H55/3.66</f>
        <v>130.920765027322</v>
      </c>
      <c r="J55" s="68"/>
      <c r="AMI55" s="0"/>
      <c r="AMJ55" s="0"/>
    </row>
    <row r="56" s="87" customFormat="true" ht="24.75" hidden="false" customHeight="true" outlineLevel="0" collapsed="false">
      <c r="A56" s="68"/>
      <c r="B56" s="98"/>
      <c r="C56" s="98"/>
      <c r="D56" s="77" t="s">
        <v>65</v>
      </c>
      <c r="E56" s="100" t="s">
        <v>115</v>
      </c>
      <c r="F56" s="99" t="n">
        <v>3.66</v>
      </c>
      <c r="G56" s="86" t="n">
        <v>14</v>
      </c>
      <c r="H56" s="81" t="n">
        <v>588.28</v>
      </c>
      <c r="I56" s="95" t="n">
        <f aca="false">H56/3.66</f>
        <v>160.732240437158</v>
      </c>
      <c r="J56" s="68"/>
      <c r="AMI56" s="0"/>
      <c r="AMJ56" s="0"/>
    </row>
    <row r="57" s="87" customFormat="true" ht="23.25" hidden="false" customHeight="true" outlineLevel="0" collapsed="false">
      <c r="A57" s="68"/>
      <c r="B57" s="98" t="s">
        <v>126</v>
      </c>
      <c r="C57" s="98"/>
      <c r="D57" s="77" t="s">
        <v>65</v>
      </c>
      <c r="E57" s="102" t="s">
        <v>121</v>
      </c>
      <c r="F57" s="99" t="n">
        <v>3.66</v>
      </c>
      <c r="G57" s="86" t="n">
        <v>40</v>
      </c>
      <c r="H57" s="81" t="n">
        <v>172.82</v>
      </c>
      <c r="I57" s="95" t="n">
        <f aca="false">H57/F57</f>
        <v>47.2185792349727</v>
      </c>
      <c r="J57" s="68"/>
      <c r="AMI57" s="0"/>
      <c r="AMJ57" s="0"/>
    </row>
    <row r="58" s="87" customFormat="true" ht="25.5" hidden="false" customHeight="true" outlineLevel="0" collapsed="false">
      <c r="A58" s="68"/>
      <c r="B58" s="98"/>
      <c r="C58" s="98"/>
      <c r="D58" s="77" t="s">
        <v>65</v>
      </c>
      <c r="E58" s="100" t="s">
        <v>115</v>
      </c>
      <c r="F58" s="99" t="n">
        <v>3.66</v>
      </c>
      <c r="G58" s="86" t="n">
        <v>40</v>
      </c>
      <c r="H58" s="81" t="n">
        <v>211.83</v>
      </c>
      <c r="I58" s="95" t="n">
        <f aca="false">H58/F58</f>
        <v>57.8770491803279</v>
      </c>
      <c r="J58" s="68"/>
      <c r="AMI58" s="0"/>
      <c r="AMJ58" s="0"/>
    </row>
    <row r="59" s="87" customFormat="true" ht="20.25" hidden="false" customHeight="true" outlineLevel="0" collapsed="false">
      <c r="A59" s="68"/>
      <c r="B59" s="98" t="s">
        <v>127</v>
      </c>
      <c r="C59" s="98"/>
      <c r="D59" s="86" t="s">
        <v>71</v>
      </c>
      <c r="E59" s="104" t="s">
        <v>111</v>
      </c>
      <c r="F59" s="99" t="s">
        <v>69</v>
      </c>
      <c r="G59" s="86" t="n">
        <v>20</v>
      </c>
      <c r="H59" s="81" t="n">
        <v>353.47</v>
      </c>
      <c r="I59" s="95" t="n">
        <f aca="false">H59/3.66</f>
        <v>96.5765027322404</v>
      </c>
      <c r="J59" s="68"/>
      <c r="AMI59" s="0"/>
      <c r="AMJ59" s="0"/>
    </row>
    <row r="60" s="87" customFormat="true" ht="20.25" hidden="false" customHeight="true" outlineLevel="0" collapsed="false">
      <c r="A60" s="68"/>
      <c r="B60" s="98" t="s">
        <v>128</v>
      </c>
      <c r="C60" s="98"/>
      <c r="D60" s="86" t="s">
        <v>71</v>
      </c>
      <c r="E60" s="104" t="s">
        <v>111</v>
      </c>
      <c r="F60" s="99" t="s">
        <v>67</v>
      </c>
      <c r="G60" s="86" t="n">
        <v>40</v>
      </c>
      <c r="H60" s="81" t="n">
        <v>197.35</v>
      </c>
      <c r="I60" s="95" t="n">
        <f aca="false">H60/3.66</f>
        <v>53.9207650273224</v>
      </c>
      <c r="J60" s="68"/>
      <c r="AMI60" s="0"/>
      <c r="AMJ60" s="0"/>
    </row>
    <row r="61" s="87" customFormat="true" ht="20.25" hidden="false" customHeight="true" outlineLevel="0" collapsed="false">
      <c r="A61" s="68"/>
      <c r="B61" s="67" t="s">
        <v>129</v>
      </c>
      <c r="C61" s="67"/>
      <c r="D61" s="67"/>
      <c r="E61" s="67"/>
      <c r="F61" s="67"/>
      <c r="G61" s="67"/>
      <c r="H61" s="67"/>
      <c r="I61" s="67"/>
      <c r="J61" s="68"/>
      <c r="AMI61" s="0"/>
      <c r="AMJ61" s="0"/>
    </row>
    <row r="62" s="87" customFormat="true" ht="20.25" hidden="false" customHeight="true" outlineLevel="0" collapsed="false">
      <c r="A62" s="68"/>
      <c r="B62" s="98" t="s">
        <v>130</v>
      </c>
      <c r="C62" s="98"/>
      <c r="D62" s="86" t="s">
        <v>71</v>
      </c>
      <c r="E62" s="104" t="s">
        <v>131</v>
      </c>
      <c r="F62" s="93" t="s">
        <v>80</v>
      </c>
      <c r="G62" s="86" t="n">
        <v>40</v>
      </c>
      <c r="H62" s="81" t="n">
        <v>141.66</v>
      </c>
      <c r="I62" s="95" t="n">
        <f aca="false">H62/3</f>
        <v>47.22</v>
      </c>
      <c r="J62" s="68"/>
      <c r="AMI62" s="0"/>
      <c r="AMJ62" s="0"/>
    </row>
    <row r="63" s="87" customFormat="true" ht="20.25" hidden="false" customHeight="true" outlineLevel="0" collapsed="false">
      <c r="A63" s="68"/>
      <c r="B63" s="98" t="s">
        <v>132</v>
      </c>
      <c r="C63" s="98"/>
      <c r="D63" s="86" t="s">
        <v>71</v>
      </c>
      <c r="E63" s="104" t="s">
        <v>131</v>
      </c>
      <c r="F63" s="93" t="s">
        <v>80</v>
      </c>
      <c r="G63" s="86" t="n">
        <v>20</v>
      </c>
      <c r="H63" s="81" t="n">
        <v>347.69</v>
      </c>
      <c r="I63" s="95" t="n">
        <f aca="false">H63/3</f>
        <v>115.896666666667</v>
      </c>
      <c r="J63" s="68"/>
      <c r="AMI63" s="0"/>
      <c r="AMJ63" s="0"/>
    </row>
    <row r="64" s="87" customFormat="true" ht="20.25" hidden="false" customHeight="true" outlineLevel="0" collapsed="false">
      <c r="A64" s="68"/>
      <c r="B64" s="98" t="s">
        <v>133</v>
      </c>
      <c r="C64" s="98"/>
      <c r="D64" s="86" t="s">
        <v>71</v>
      </c>
      <c r="E64" s="104" t="s">
        <v>131</v>
      </c>
      <c r="F64" s="93" t="s">
        <v>80</v>
      </c>
      <c r="G64" s="86" t="n">
        <v>10</v>
      </c>
      <c r="H64" s="81" t="n">
        <v>401.77</v>
      </c>
      <c r="I64" s="95" t="n">
        <f aca="false">H64/3</f>
        <v>133.923333333333</v>
      </c>
      <c r="J64" s="68"/>
      <c r="AMI64" s="0"/>
      <c r="AMJ64" s="0"/>
    </row>
    <row r="65" s="87" customFormat="true" ht="20.25" hidden="false" customHeight="true" outlineLevel="0" collapsed="false">
      <c r="A65" s="68"/>
      <c r="B65" s="98" t="s">
        <v>134</v>
      </c>
      <c r="C65" s="98"/>
      <c r="D65" s="86" t="s">
        <v>71</v>
      </c>
      <c r="E65" s="104" t="s">
        <v>131</v>
      </c>
      <c r="F65" s="93" t="s">
        <v>80</v>
      </c>
      <c r="G65" s="86" t="n">
        <v>10</v>
      </c>
      <c r="H65" s="81" t="n">
        <v>401.77</v>
      </c>
      <c r="I65" s="95" t="n">
        <f aca="false">H65/3</f>
        <v>133.923333333333</v>
      </c>
      <c r="J65" s="68"/>
      <c r="AMI65" s="0"/>
      <c r="AMJ65" s="0"/>
    </row>
    <row r="66" s="87" customFormat="true" ht="20.25" hidden="false" customHeight="true" outlineLevel="0" collapsed="false">
      <c r="A66" s="68"/>
      <c r="B66" s="98" t="s">
        <v>135</v>
      </c>
      <c r="C66" s="98"/>
      <c r="D66" s="86" t="s">
        <v>71</v>
      </c>
      <c r="E66" s="104" t="s">
        <v>131</v>
      </c>
      <c r="F66" s="93" t="s">
        <v>80</v>
      </c>
      <c r="G66" s="86" t="n">
        <v>20</v>
      </c>
      <c r="H66" s="81" t="n">
        <v>347.69</v>
      </c>
      <c r="I66" s="95" t="n">
        <f aca="false">H66/3</f>
        <v>115.896666666667</v>
      </c>
      <c r="J66" s="68"/>
      <c r="AMI66" s="0"/>
      <c r="AMJ66" s="0"/>
    </row>
    <row r="67" s="87" customFormat="true" ht="20.25" hidden="false" customHeight="true" outlineLevel="0" collapsed="false">
      <c r="A67" s="68"/>
      <c r="B67" s="98" t="s">
        <v>136</v>
      </c>
      <c r="C67" s="98"/>
      <c r="D67" s="86" t="s">
        <v>71</v>
      </c>
      <c r="E67" s="104" t="s">
        <v>131</v>
      </c>
      <c r="F67" s="93" t="s">
        <v>80</v>
      </c>
      <c r="G67" s="86" t="n">
        <v>40</v>
      </c>
      <c r="H67" s="81" t="n">
        <v>141.66</v>
      </c>
      <c r="I67" s="95" t="n">
        <f aca="false">H67/3</f>
        <v>47.22</v>
      </c>
      <c r="J67" s="68"/>
      <c r="AMI67" s="0"/>
      <c r="AMJ67" s="0"/>
    </row>
    <row r="68" s="87" customFormat="true" ht="24" hidden="false" customHeight="true" outlineLevel="0" collapsed="false">
      <c r="A68" s="68"/>
      <c r="B68" s="67" t="s">
        <v>137</v>
      </c>
      <c r="C68" s="67"/>
      <c r="D68" s="67"/>
      <c r="E68" s="67"/>
      <c r="F68" s="67"/>
      <c r="G68" s="67"/>
      <c r="H68" s="67"/>
      <c r="I68" s="67"/>
      <c r="J68" s="68"/>
      <c r="AMI68" s="0"/>
      <c r="AMJ68" s="0"/>
    </row>
    <row r="69" s="87" customFormat="true" ht="17.45" hidden="false" customHeight="true" outlineLevel="0" collapsed="false">
      <c r="A69" s="68"/>
      <c r="B69" s="98" t="s">
        <v>138</v>
      </c>
      <c r="C69" s="98"/>
      <c r="D69" s="86" t="s">
        <v>71</v>
      </c>
      <c r="E69" s="104" t="s">
        <v>131</v>
      </c>
      <c r="F69" s="99" t="n">
        <v>3</v>
      </c>
      <c r="G69" s="105" t="n">
        <v>5</v>
      </c>
      <c r="H69" s="81" t="n">
        <v>581.43</v>
      </c>
      <c r="I69" s="95" t="n">
        <f aca="false">H69/F69</f>
        <v>193.81</v>
      </c>
      <c r="J69" s="68"/>
      <c r="AMI69" s="0"/>
      <c r="AMJ69" s="0"/>
    </row>
    <row r="70" s="87" customFormat="true" ht="17.45" hidden="false" customHeight="true" outlineLevel="0" collapsed="false">
      <c r="A70" s="68"/>
      <c r="B70" s="98" t="s">
        <v>139</v>
      </c>
      <c r="C70" s="98"/>
      <c r="D70" s="86" t="s">
        <v>71</v>
      </c>
      <c r="E70" s="104" t="s">
        <v>131</v>
      </c>
      <c r="F70" s="99" t="n">
        <v>3</v>
      </c>
      <c r="G70" s="105" t="n">
        <v>10</v>
      </c>
      <c r="H70" s="81" t="n">
        <v>531.6</v>
      </c>
      <c r="I70" s="95" t="n">
        <f aca="false">H70/3.05</f>
        <v>174.295081967213</v>
      </c>
      <c r="J70" s="68"/>
      <c r="AMI70" s="0"/>
      <c r="AMJ70" s="0"/>
    </row>
    <row r="71" s="87" customFormat="true" ht="17.45" hidden="false" customHeight="true" outlineLevel="0" collapsed="false">
      <c r="A71" s="68"/>
      <c r="B71" s="98" t="s">
        <v>140</v>
      </c>
      <c r="C71" s="98"/>
      <c r="D71" s="86" t="s">
        <v>71</v>
      </c>
      <c r="E71" s="104" t="s">
        <v>131</v>
      </c>
      <c r="F71" s="99" t="n">
        <v>3</v>
      </c>
      <c r="G71" s="105" t="n">
        <v>6</v>
      </c>
      <c r="H71" s="81" t="n">
        <v>581.43</v>
      </c>
      <c r="I71" s="95" t="n">
        <f aca="false">H71/3.05</f>
        <v>190.632786885246</v>
      </c>
      <c r="J71" s="68"/>
      <c r="AMI71" s="0"/>
      <c r="AMJ71" s="0"/>
    </row>
    <row r="72" s="87" customFormat="true" ht="17.45" hidden="false" customHeight="true" outlineLevel="0" collapsed="false">
      <c r="A72" s="68"/>
      <c r="B72" s="98" t="s">
        <v>141</v>
      </c>
      <c r="C72" s="98"/>
      <c r="D72" s="86" t="s">
        <v>71</v>
      </c>
      <c r="E72" s="104" t="s">
        <v>131</v>
      </c>
      <c r="F72" s="99" t="n">
        <v>3</v>
      </c>
      <c r="G72" s="105" t="n">
        <v>15</v>
      </c>
      <c r="H72" s="81" t="n">
        <v>531.6</v>
      </c>
      <c r="I72" s="95" t="n">
        <f aca="false">H72/3.05</f>
        <v>174.295081967213</v>
      </c>
      <c r="J72" s="68"/>
      <c r="AMI72" s="0"/>
      <c r="AMJ72" s="0"/>
    </row>
    <row r="73" s="87" customFormat="true" ht="17.45" hidden="false" customHeight="true" outlineLevel="0" collapsed="false">
      <c r="A73" s="68"/>
      <c r="B73" s="98" t="s">
        <v>142</v>
      </c>
      <c r="C73" s="98"/>
      <c r="D73" s="86" t="s">
        <v>71</v>
      </c>
      <c r="E73" s="104" t="s">
        <v>131</v>
      </c>
      <c r="F73" s="99" t="s">
        <v>69</v>
      </c>
      <c r="G73" s="105" t="n">
        <v>30</v>
      </c>
      <c r="H73" s="81" t="n">
        <v>265.82</v>
      </c>
      <c r="I73" s="95" t="n">
        <f aca="false">H73/3.66</f>
        <v>72.6284153005465</v>
      </c>
      <c r="J73" s="68"/>
      <c r="AMI73" s="0"/>
      <c r="AMJ73" s="0"/>
    </row>
    <row r="74" s="87" customFormat="true" ht="17.45" hidden="false" customHeight="true" outlineLevel="0" collapsed="false">
      <c r="A74" s="68"/>
      <c r="B74" s="67" t="s">
        <v>143</v>
      </c>
      <c r="C74" s="67"/>
      <c r="D74" s="67"/>
      <c r="E74" s="67"/>
      <c r="F74" s="67"/>
      <c r="G74" s="67"/>
      <c r="H74" s="67"/>
      <c r="I74" s="67"/>
      <c r="J74" s="68"/>
      <c r="AMI74" s="0"/>
      <c r="AMJ74" s="0"/>
    </row>
    <row r="75" s="87" customFormat="true" ht="24.75" hidden="false" customHeight="true" outlineLevel="0" collapsed="false">
      <c r="A75" s="68"/>
      <c r="B75" s="98" t="s">
        <v>144</v>
      </c>
      <c r="C75" s="98"/>
      <c r="D75" s="106" t="s">
        <v>65</v>
      </c>
      <c r="E75" s="107" t="s">
        <v>145</v>
      </c>
      <c r="F75" s="107" t="s">
        <v>146</v>
      </c>
      <c r="G75" s="107"/>
      <c r="H75" s="108" t="n">
        <v>180</v>
      </c>
      <c r="I75" s="108"/>
      <c r="J75" s="73"/>
      <c r="K75" s="68"/>
      <c r="AMI75" s="0"/>
      <c r="AMJ75" s="0"/>
    </row>
    <row r="76" s="87" customFormat="true" ht="24.75" hidden="false" customHeight="true" outlineLevel="0" collapsed="false">
      <c r="A76" s="68"/>
      <c r="B76" s="98" t="s">
        <v>147</v>
      </c>
      <c r="C76" s="98"/>
      <c r="D76" s="106" t="s">
        <v>65</v>
      </c>
      <c r="E76" s="107" t="s">
        <v>145</v>
      </c>
      <c r="F76" s="107" t="s">
        <v>148</v>
      </c>
      <c r="G76" s="107"/>
      <c r="H76" s="108" t="n">
        <v>190</v>
      </c>
      <c r="I76" s="108"/>
      <c r="J76" s="73"/>
      <c r="K76" s="68"/>
      <c r="AMI76" s="0"/>
      <c r="AMJ76" s="0"/>
    </row>
    <row r="77" s="87" customFormat="true" ht="24" hidden="false" customHeight="true" outlineLevel="0" collapsed="false">
      <c r="A77" s="68"/>
      <c r="B77" s="109"/>
      <c r="C77" s="109"/>
      <c r="D77" s="109"/>
      <c r="E77" s="109"/>
      <c r="F77" s="109"/>
      <c r="G77" s="109"/>
      <c r="H77" s="109"/>
      <c r="I77" s="109"/>
      <c r="J77" s="73"/>
      <c r="K77" s="68"/>
      <c r="AMI77" s="0"/>
      <c r="AMJ77" s="0"/>
    </row>
  </sheetData>
  <mergeCells count="65">
    <mergeCell ref="B6:H6"/>
    <mergeCell ref="B7:I7"/>
    <mergeCell ref="B8:B9"/>
    <mergeCell ref="C8:C9"/>
    <mergeCell ref="D8:D9"/>
    <mergeCell ref="E8:E9"/>
    <mergeCell ref="F8:F9"/>
    <mergeCell ref="G8:G9"/>
    <mergeCell ref="H8:I8"/>
    <mergeCell ref="J8:J9"/>
    <mergeCell ref="B10:B11"/>
    <mergeCell ref="C10:C11"/>
    <mergeCell ref="B12:B13"/>
    <mergeCell ref="C12:C13"/>
    <mergeCell ref="B14:B16"/>
    <mergeCell ref="C14:C16"/>
    <mergeCell ref="B32:I32"/>
    <mergeCell ref="B33:B34"/>
    <mergeCell ref="C33:C34"/>
    <mergeCell ref="D33:D34"/>
    <mergeCell ref="E33:E34"/>
    <mergeCell ref="F33:F34"/>
    <mergeCell ref="G33:G34"/>
    <mergeCell ref="H33:I33"/>
    <mergeCell ref="J34:J35"/>
    <mergeCell ref="B35:B36"/>
    <mergeCell ref="C35:C36"/>
    <mergeCell ref="B37:I37"/>
    <mergeCell ref="B38:C39"/>
    <mergeCell ref="D38:D39"/>
    <mergeCell ref="E38:E39"/>
    <mergeCell ref="F38:F39"/>
    <mergeCell ref="G38:G39"/>
    <mergeCell ref="H38:I38"/>
    <mergeCell ref="B40:C41"/>
    <mergeCell ref="B42:C43"/>
    <mergeCell ref="B44:C45"/>
    <mergeCell ref="B46:C47"/>
    <mergeCell ref="B48:C48"/>
    <mergeCell ref="B49:C50"/>
    <mergeCell ref="B51:C52"/>
    <mergeCell ref="B53:C54"/>
    <mergeCell ref="B55:C56"/>
    <mergeCell ref="B57:C58"/>
    <mergeCell ref="B59:C59"/>
    <mergeCell ref="B60:C60"/>
    <mergeCell ref="B61:I61"/>
    <mergeCell ref="B62:C62"/>
    <mergeCell ref="B63:C63"/>
    <mergeCell ref="B64:C64"/>
    <mergeCell ref="B65:C65"/>
    <mergeCell ref="B66:C66"/>
    <mergeCell ref="B67:C67"/>
    <mergeCell ref="B68:I68"/>
    <mergeCell ref="B69:C69"/>
    <mergeCell ref="B70:C70"/>
    <mergeCell ref="B71:C71"/>
    <mergeCell ref="B72:C72"/>
    <mergeCell ref="B73:C73"/>
    <mergeCell ref="B74:I74"/>
    <mergeCell ref="B75:C75"/>
    <mergeCell ref="H75:I75"/>
    <mergeCell ref="B76:C76"/>
    <mergeCell ref="H76:I76"/>
    <mergeCell ref="B77:I7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4F6228"/>
    <pageSetUpPr fitToPage="true"/>
  </sheetPr>
  <dimension ref="A1:AMJ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J7" activeCellId="0" sqref="J7"/>
    </sheetView>
  </sheetViews>
  <sheetFormatPr defaultRowHeight="12.8" zeroHeight="false" outlineLevelRow="0" outlineLevelCol="0"/>
  <cols>
    <col collapsed="false" customWidth="true" hidden="false" outlineLevel="0" max="1" min="1" style="54" width="2.29"/>
    <col collapsed="false" customWidth="true" hidden="false" outlineLevel="0" max="2" min="2" style="55" width="52.29"/>
    <col collapsed="false" customWidth="true" hidden="false" outlineLevel="0" max="3" min="3" style="55" width="10.71"/>
    <col collapsed="false" customWidth="true" hidden="false" outlineLevel="0" max="4" min="4" style="56" width="10.29"/>
    <col collapsed="false" customWidth="true" hidden="false" outlineLevel="0" max="5" min="5" style="55" width="11.99"/>
    <col collapsed="false" customWidth="true" hidden="false" outlineLevel="0" max="8" min="6" style="55" width="10.71"/>
    <col collapsed="false" customWidth="true" hidden="false" outlineLevel="0" max="9" min="9" style="56" width="10.71"/>
    <col collapsed="false" customWidth="true" hidden="false" outlineLevel="0" max="10" min="10" style="57" width="3.71"/>
    <col collapsed="false" customWidth="true" hidden="true" outlineLevel="0" max="17" min="11" style="0" width="11.29"/>
    <col collapsed="false" customWidth="true" hidden="false" outlineLevel="0" max="1025" min="18" style="0" width="8.67"/>
  </cols>
  <sheetData>
    <row r="1" s="54" customFormat="true" ht="12.8" hidden="false" customHeight="false" outlineLevel="0" collapsed="false">
      <c r="B1" s="58"/>
      <c r="C1" s="58"/>
      <c r="D1" s="59"/>
      <c r="E1" s="58"/>
      <c r="F1" s="58"/>
      <c r="G1" s="58"/>
      <c r="H1" s="58"/>
      <c r="I1" s="59"/>
      <c r="AMI1" s="0"/>
      <c r="AMJ1" s="0"/>
    </row>
    <row r="2" customFormat="false" ht="29.1" hidden="false" customHeight="true" outlineLevel="0" collapsed="false">
      <c r="B2" s="60"/>
      <c r="C2" s="61"/>
      <c r="D2" s="61"/>
      <c r="E2" s="61"/>
      <c r="F2" s="61"/>
      <c r="G2" s="61"/>
      <c r="H2" s="61"/>
      <c r="I2" s="61"/>
    </row>
    <row r="3" customFormat="false" ht="29.1" hidden="false" customHeight="true" outlineLevel="0" collapsed="false">
      <c r="B3" s="63"/>
      <c r="C3" s="64"/>
      <c r="D3" s="64"/>
      <c r="E3" s="64"/>
      <c r="F3" s="64"/>
      <c r="G3" s="64"/>
      <c r="H3" s="64"/>
      <c r="I3" s="64"/>
    </row>
    <row r="4" customFormat="false" ht="29.1" hidden="false" customHeight="true" outlineLevel="0" collapsed="false">
      <c r="B4" s="63"/>
      <c r="C4" s="64"/>
      <c r="D4" s="64"/>
      <c r="E4" s="64"/>
      <c r="F4" s="64"/>
      <c r="G4" s="64"/>
      <c r="H4" s="64"/>
      <c r="I4" s="64"/>
    </row>
    <row r="5" customFormat="false" ht="29.1" hidden="false" customHeight="true" outlineLevel="0" collapsed="false">
      <c r="B5" s="65"/>
      <c r="C5" s="66"/>
      <c r="D5" s="66"/>
      <c r="E5" s="66"/>
      <c r="F5" s="66"/>
      <c r="G5" s="66"/>
      <c r="H5" s="66"/>
      <c r="I5" s="66"/>
    </row>
    <row r="6" customFormat="false" ht="33" hidden="false" customHeight="true" outlineLevel="0" collapsed="false">
      <c r="B6" s="10" t="s">
        <v>149</v>
      </c>
      <c r="C6" s="10"/>
      <c r="D6" s="10"/>
      <c r="E6" s="10"/>
      <c r="F6" s="10"/>
      <c r="G6" s="10"/>
      <c r="H6" s="10"/>
      <c r="I6" s="11" t="s">
        <v>150</v>
      </c>
    </row>
    <row r="7" customFormat="false" ht="18.6" hidden="false" customHeight="true" outlineLevel="0" collapsed="false">
      <c r="B7" s="67" t="s">
        <v>151</v>
      </c>
      <c r="C7" s="67"/>
      <c r="D7" s="67"/>
      <c r="E7" s="67"/>
      <c r="F7" s="67"/>
      <c r="G7" s="67"/>
      <c r="H7" s="67"/>
      <c r="I7" s="67"/>
      <c r="J7" s="110"/>
    </row>
    <row r="8" s="111" customFormat="true" ht="21" hidden="false" customHeight="true" outlineLevel="0" collapsed="false">
      <c r="A8" s="69"/>
      <c r="B8" s="70" t="s">
        <v>56</v>
      </c>
      <c r="C8" s="71" t="s">
        <v>57</v>
      </c>
      <c r="D8" s="70" t="s">
        <v>58</v>
      </c>
      <c r="E8" s="70" t="s">
        <v>59</v>
      </c>
      <c r="F8" s="71" t="s">
        <v>60</v>
      </c>
      <c r="G8" s="72" t="s">
        <v>61</v>
      </c>
      <c r="H8" s="18" t="s">
        <v>11</v>
      </c>
      <c r="I8" s="18"/>
      <c r="J8" s="73"/>
      <c r="AMI8" s="0"/>
      <c r="AMJ8" s="0"/>
    </row>
    <row r="9" s="111" customFormat="true" ht="17.25" hidden="false" customHeight="true" outlineLevel="0" collapsed="false">
      <c r="A9" s="69"/>
      <c r="B9" s="70"/>
      <c r="C9" s="71"/>
      <c r="D9" s="70"/>
      <c r="E9" s="70"/>
      <c r="F9" s="71"/>
      <c r="G9" s="72"/>
      <c r="H9" s="18" t="s">
        <v>62</v>
      </c>
      <c r="I9" s="18" t="s">
        <v>63</v>
      </c>
      <c r="J9" s="73"/>
      <c r="AMI9" s="0"/>
      <c r="AMJ9" s="0"/>
    </row>
    <row r="10" s="111" customFormat="true" ht="33" hidden="false" customHeight="true" outlineLevel="0" collapsed="false">
      <c r="A10" s="69"/>
      <c r="B10" s="112" t="s">
        <v>152</v>
      </c>
      <c r="C10" s="113" t="n">
        <v>0.85</v>
      </c>
      <c r="D10" s="114" t="s">
        <v>71</v>
      </c>
      <c r="E10" s="115" t="s">
        <v>153</v>
      </c>
      <c r="F10" s="116" t="s">
        <v>69</v>
      </c>
      <c r="G10" s="117" t="n">
        <v>20</v>
      </c>
      <c r="H10" s="118" t="n">
        <v>362.06</v>
      </c>
      <c r="I10" s="119" t="n">
        <f aca="false">H10/C10</f>
        <v>425.952941176471</v>
      </c>
      <c r="J10" s="73"/>
      <c r="AMI10" s="0"/>
      <c r="AMJ10" s="0"/>
    </row>
    <row r="11" customFormat="false" ht="18.6" hidden="false" customHeight="true" outlineLevel="0" collapsed="false">
      <c r="B11" s="67" t="s">
        <v>154</v>
      </c>
      <c r="C11" s="67"/>
      <c r="D11" s="67"/>
      <c r="E11" s="67"/>
      <c r="F11" s="67"/>
      <c r="G11" s="67"/>
      <c r="H11" s="67"/>
      <c r="I11" s="67"/>
      <c r="J11" s="110"/>
    </row>
    <row r="12" s="120" customFormat="true" ht="12.6" hidden="false" customHeight="true" outlineLevel="0" collapsed="false">
      <c r="A12" s="68"/>
      <c r="B12" s="70" t="s">
        <v>56</v>
      </c>
      <c r="C12" s="70"/>
      <c r="D12" s="70" t="s">
        <v>58</v>
      </c>
      <c r="E12" s="70" t="s">
        <v>59</v>
      </c>
      <c r="F12" s="71" t="s">
        <v>60</v>
      </c>
      <c r="G12" s="72" t="s">
        <v>61</v>
      </c>
      <c r="H12" s="18" t="s">
        <v>11</v>
      </c>
      <c r="I12" s="18"/>
      <c r="J12" s="110"/>
      <c r="AMI12" s="0"/>
      <c r="AMJ12" s="0"/>
    </row>
    <row r="13" s="120" customFormat="true" ht="12.6" hidden="false" customHeight="true" outlineLevel="0" collapsed="false">
      <c r="A13" s="68"/>
      <c r="B13" s="70"/>
      <c r="C13" s="70"/>
      <c r="D13" s="70"/>
      <c r="E13" s="70"/>
      <c r="F13" s="71"/>
      <c r="G13" s="72"/>
      <c r="H13" s="18" t="s">
        <v>104</v>
      </c>
      <c r="I13" s="18" t="s">
        <v>105</v>
      </c>
      <c r="J13" s="110"/>
      <c r="AMI13" s="0"/>
      <c r="AMJ13" s="0"/>
    </row>
    <row r="14" s="120" customFormat="true" ht="17.45" hidden="false" customHeight="true" outlineLevel="0" collapsed="false">
      <c r="A14" s="68"/>
      <c r="B14" s="121" t="s">
        <v>155</v>
      </c>
      <c r="C14" s="122"/>
      <c r="D14" s="85" t="s">
        <v>71</v>
      </c>
      <c r="E14" s="104" t="s">
        <v>131</v>
      </c>
      <c r="F14" s="99" t="n">
        <v>3.05</v>
      </c>
      <c r="G14" s="123" t="n">
        <v>60</v>
      </c>
      <c r="H14" s="81" t="n">
        <v>188.27</v>
      </c>
      <c r="I14" s="95" t="n">
        <f aca="false">H14/3.05</f>
        <v>61.727868852459</v>
      </c>
      <c r="J14" s="110"/>
      <c r="AMI14" s="0"/>
      <c r="AMJ14" s="0"/>
    </row>
    <row r="15" s="120" customFormat="true" ht="17.45" hidden="false" customHeight="true" outlineLevel="0" collapsed="false">
      <c r="A15" s="68"/>
      <c r="B15" s="121" t="s">
        <v>156</v>
      </c>
      <c r="C15" s="122"/>
      <c r="D15" s="85" t="s">
        <v>71</v>
      </c>
      <c r="E15" s="104" t="s">
        <v>131</v>
      </c>
      <c r="F15" s="99" t="n">
        <v>3.05</v>
      </c>
      <c r="G15" s="123" t="n">
        <v>45</v>
      </c>
      <c r="H15" s="81" t="n">
        <v>517.48</v>
      </c>
      <c r="I15" s="95" t="n">
        <f aca="false">H15/3.05</f>
        <v>169.665573770492</v>
      </c>
      <c r="J15" s="110"/>
      <c r="AMI15" s="0"/>
      <c r="AMJ15" s="0"/>
    </row>
    <row r="16" s="120" customFormat="true" ht="17.45" hidden="false" customHeight="true" outlineLevel="0" collapsed="false">
      <c r="A16" s="68"/>
      <c r="B16" s="121" t="s">
        <v>157</v>
      </c>
      <c r="C16" s="122"/>
      <c r="D16" s="85" t="s">
        <v>71</v>
      </c>
      <c r="E16" s="104" t="s">
        <v>131</v>
      </c>
      <c r="F16" s="99" t="n">
        <v>3.05</v>
      </c>
      <c r="G16" s="105" t="n">
        <v>12</v>
      </c>
      <c r="H16" s="81" t="n">
        <v>649.63</v>
      </c>
      <c r="I16" s="95" t="n">
        <f aca="false">H16/3.05</f>
        <v>212.993442622951</v>
      </c>
      <c r="J16" s="110"/>
      <c r="AMI16" s="0"/>
      <c r="AMJ16" s="0"/>
    </row>
    <row r="17" s="120" customFormat="true" ht="17.45" hidden="false" customHeight="true" outlineLevel="0" collapsed="false">
      <c r="A17" s="68"/>
      <c r="B17" s="121" t="s">
        <v>158</v>
      </c>
      <c r="C17" s="122"/>
      <c r="D17" s="85" t="s">
        <v>71</v>
      </c>
      <c r="E17" s="104" t="s">
        <v>131</v>
      </c>
      <c r="F17" s="99" t="n">
        <v>3.05</v>
      </c>
      <c r="G17" s="123" t="n">
        <v>22</v>
      </c>
      <c r="H17" s="81" t="n">
        <v>508.5</v>
      </c>
      <c r="I17" s="95" t="n">
        <f aca="false">H17/3.05</f>
        <v>166.72131147541</v>
      </c>
      <c r="J17" s="110"/>
      <c r="AMI17" s="0"/>
      <c r="AMJ17" s="0"/>
    </row>
    <row r="18" s="120" customFormat="true" ht="17.45" hidden="false" customHeight="true" outlineLevel="0" collapsed="false">
      <c r="A18" s="68"/>
      <c r="B18" s="121" t="s">
        <v>159</v>
      </c>
      <c r="C18" s="122"/>
      <c r="D18" s="85" t="s">
        <v>71</v>
      </c>
      <c r="E18" s="104" t="s">
        <v>131</v>
      </c>
      <c r="F18" s="99" t="n">
        <v>3.05</v>
      </c>
      <c r="G18" s="123" t="n">
        <v>66</v>
      </c>
      <c r="H18" s="81" t="n">
        <v>204.51</v>
      </c>
      <c r="I18" s="95" t="n">
        <f aca="false">H18/3.05</f>
        <v>67.0524590163934</v>
      </c>
      <c r="J18" s="110"/>
      <c r="AMI18" s="0"/>
      <c r="AMJ18" s="0"/>
    </row>
    <row r="19" s="120" customFormat="true" ht="17.45" hidden="false" customHeight="true" outlineLevel="0" collapsed="false">
      <c r="A19" s="68"/>
      <c r="B19" s="67" t="s">
        <v>143</v>
      </c>
      <c r="C19" s="67"/>
      <c r="D19" s="67"/>
      <c r="E19" s="67"/>
      <c r="F19" s="67"/>
      <c r="G19" s="67"/>
      <c r="H19" s="67"/>
      <c r="I19" s="67"/>
      <c r="J19" s="110"/>
      <c r="AMI19" s="0"/>
      <c r="AMJ19" s="0"/>
    </row>
    <row r="20" s="87" customFormat="true" ht="27" hidden="false" customHeight="true" outlineLevel="0" collapsed="false">
      <c r="A20" s="68"/>
      <c r="B20" s="98" t="s">
        <v>144</v>
      </c>
      <c r="C20" s="98"/>
      <c r="D20" s="106" t="s">
        <v>65</v>
      </c>
      <c r="E20" s="107" t="s">
        <v>145</v>
      </c>
      <c r="F20" s="107" t="s">
        <v>146</v>
      </c>
      <c r="G20" s="107"/>
      <c r="H20" s="108" t="n">
        <v>180</v>
      </c>
      <c r="I20" s="108"/>
      <c r="J20" s="73"/>
      <c r="K20" s="68"/>
      <c r="AMI20" s="0"/>
      <c r="AMJ20" s="0"/>
    </row>
    <row r="21" s="120" customFormat="true" ht="28.5" hidden="false" customHeight="true" outlineLevel="0" collapsed="false">
      <c r="A21" s="68"/>
      <c r="B21" s="98" t="s">
        <v>147</v>
      </c>
      <c r="C21" s="98"/>
      <c r="D21" s="106" t="s">
        <v>65</v>
      </c>
      <c r="E21" s="107" t="s">
        <v>145</v>
      </c>
      <c r="F21" s="107" t="s">
        <v>146</v>
      </c>
      <c r="G21" s="107"/>
      <c r="H21" s="108" t="n">
        <v>190</v>
      </c>
      <c r="I21" s="108"/>
      <c r="J21" s="73"/>
      <c r="K21" s="110"/>
      <c r="AMI21" s="0"/>
      <c r="AMJ21" s="0"/>
    </row>
  </sheetData>
  <mergeCells count="22">
    <mergeCell ref="B6:H6"/>
    <mergeCell ref="B7:I7"/>
    <mergeCell ref="B8:B9"/>
    <mergeCell ref="C8:C9"/>
    <mergeCell ref="D8:D9"/>
    <mergeCell ref="E8:E9"/>
    <mergeCell ref="F8:F9"/>
    <mergeCell ref="G8:G9"/>
    <mergeCell ref="H8:I8"/>
    <mergeCell ref="J8:J9"/>
    <mergeCell ref="B11:I11"/>
    <mergeCell ref="B12:C13"/>
    <mergeCell ref="D12:D13"/>
    <mergeCell ref="E12:E13"/>
    <mergeCell ref="F12:F13"/>
    <mergeCell ref="G12:G13"/>
    <mergeCell ref="H12:I12"/>
    <mergeCell ref="B19:I19"/>
    <mergeCell ref="B20:C20"/>
    <mergeCell ref="H20:I20"/>
    <mergeCell ref="B21:C21"/>
    <mergeCell ref="H21:I21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4F6228"/>
    <pageSetUpPr fitToPage="true"/>
  </sheetPr>
  <dimension ref="A1:AMJ6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J7" activeCellId="0" sqref="J7"/>
    </sheetView>
  </sheetViews>
  <sheetFormatPr defaultRowHeight="12.8" zeroHeight="false" outlineLevelRow="0" outlineLevelCol="0"/>
  <cols>
    <col collapsed="false" customWidth="true" hidden="false" outlineLevel="0" max="1" min="1" style="54" width="2.29"/>
    <col collapsed="false" customWidth="true" hidden="false" outlineLevel="0" max="2" min="2" style="55" width="49.86"/>
    <col collapsed="false" customWidth="true" hidden="false" outlineLevel="0" max="3" min="3" style="55" width="9.42"/>
    <col collapsed="false" customWidth="true" hidden="false" outlineLevel="0" max="4" min="4" style="56" width="11.71"/>
    <col collapsed="false" customWidth="true" hidden="false" outlineLevel="0" max="5" min="5" style="55" width="28.42"/>
    <col collapsed="false" customWidth="true" hidden="false" outlineLevel="0" max="8" min="6" style="55" width="10.71"/>
    <col collapsed="false" customWidth="true" hidden="false" outlineLevel="0" max="9" min="9" style="56" width="10.71"/>
    <col collapsed="false" customWidth="true" hidden="false" outlineLevel="0" max="10" min="10" style="57" width="3.71"/>
    <col collapsed="false" customWidth="true" hidden="true" outlineLevel="0" max="17" min="11" style="0" width="11.29"/>
    <col collapsed="false" customWidth="true" hidden="false" outlineLevel="0" max="1025" min="18" style="0" width="8.67"/>
  </cols>
  <sheetData>
    <row r="1" s="54" customFormat="true" ht="12.8" hidden="false" customHeight="false" outlineLevel="0" collapsed="false">
      <c r="B1" s="58"/>
      <c r="C1" s="58"/>
      <c r="D1" s="59"/>
      <c r="E1" s="58"/>
      <c r="F1" s="58"/>
      <c r="G1" s="58"/>
      <c r="H1" s="58"/>
      <c r="I1" s="59"/>
      <c r="AMI1" s="0"/>
      <c r="AMJ1" s="0"/>
    </row>
    <row r="2" customFormat="false" ht="29.1" hidden="false" customHeight="true" outlineLevel="0" collapsed="false">
      <c r="B2" s="60"/>
      <c r="C2" s="61"/>
      <c r="D2" s="61"/>
      <c r="E2" s="61"/>
      <c r="F2" s="61"/>
      <c r="G2" s="61"/>
      <c r="H2" s="61"/>
      <c r="I2" s="61"/>
    </row>
    <row r="3" customFormat="false" ht="29.1" hidden="false" customHeight="true" outlineLevel="0" collapsed="false">
      <c r="B3" s="63"/>
      <c r="C3" s="64"/>
      <c r="D3" s="64"/>
      <c r="E3" s="64"/>
      <c r="F3" s="64"/>
      <c r="G3" s="64"/>
      <c r="H3" s="64"/>
      <c r="I3" s="64"/>
    </row>
    <row r="4" customFormat="false" ht="29.1" hidden="false" customHeight="true" outlineLevel="0" collapsed="false">
      <c r="B4" s="63"/>
      <c r="C4" s="64"/>
      <c r="D4" s="64"/>
      <c r="E4" s="64"/>
      <c r="F4" s="64"/>
      <c r="G4" s="64"/>
      <c r="H4" s="64"/>
      <c r="I4" s="64"/>
    </row>
    <row r="5" customFormat="false" ht="29.1" hidden="false" customHeight="true" outlineLevel="0" collapsed="false">
      <c r="B5" s="65"/>
      <c r="C5" s="66"/>
      <c r="D5" s="66"/>
      <c r="E5" s="66"/>
      <c r="F5" s="66"/>
      <c r="G5" s="66"/>
      <c r="H5" s="66"/>
      <c r="I5" s="66"/>
    </row>
    <row r="6" customFormat="false" ht="33" hidden="false" customHeight="true" outlineLevel="0" collapsed="false">
      <c r="B6" s="10" t="s">
        <v>160</v>
      </c>
      <c r="C6" s="10"/>
      <c r="D6" s="10"/>
      <c r="E6" s="10"/>
      <c r="F6" s="10"/>
      <c r="G6" s="10"/>
      <c r="H6" s="10"/>
      <c r="I6" s="11" t="s">
        <v>150</v>
      </c>
    </row>
    <row r="7" customFormat="false" ht="18.6" hidden="false" customHeight="true" outlineLevel="0" collapsed="false">
      <c r="B7" s="67" t="s">
        <v>151</v>
      </c>
      <c r="C7" s="67"/>
      <c r="D7" s="67"/>
      <c r="E7" s="67"/>
      <c r="F7" s="67"/>
      <c r="G7" s="67"/>
      <c r="H7" s="67"/>
      <c r="I7" s="67"/>
      <c r="J7" s="110"/>
    </row>
    <row r="8" s="111" customFormat="true" ht="21" hidden="false" customHeight="true" outlineLevel="0" collapsed="false">
      <c r="A8" s="69"/>
      <c r="B8" s="70" t="s">
        <v>56</v>
      </c>
      <c r="C8" s="78" t="s">
        <v>161</v>
      </c>
      <c r="D8" s="70" t="s">
        <v>58</v>
      </c>
      <c r="E8" s="70" t="s">
        <v>59</v>
      </c>
      <c r="F8" s="71" t="s">
        <v>60</v>
      </c>
      <c r="G8" s="72" t="s">
        <v>61</v>
      </c>
      <c r="H8" s="18" t="s">
        <v>11</v>
      </c>
      <c r="I8" s="18"/>
      <c r="J8" s="73"/>
      <c r="AMI8" s="0"/>
      <c r="AMJ8" s="0"/>
    </row>
    <row r="9" s="111" customFormat="true" ht="17.25" hidden="false" customHeight="true" outlineLevel="0" collapsed="false">
      <c r="A9" s="69"/>
      <c r="B9" s="70"/>
      <c r="C9" s="78"/>
      <c r="D9" s="70"/>
      <c r="E9" s="70"/>
      <c r="F9" s="71"/>
      <c r="G9" s="72"/>
      <c r="H9" s="18" t="s">
        <v>62</v>
      </c>
      <c r="I9" s="18" t="s">
        <v>63</v>
      </c>
      <c r="J9" s="73"/>
      <c r="AMI9" s="0"/>
      <c r="AMJ9" s="0"/>
    </row>
    <row r="10" s="111" customFormat="true" ht="57.75" hidden="false" customHeight="true" outlineLevel="0" collapsed="false">
      <c r="A10" s="69"/>
      <c r="B10" s="112" t="s">
        <v>162</v>
      </c>
      <c r="C10" s="124" t="s">
        <v>163</v>
      </c>
      <c r="D10" s="125" t="s">
        <v>164</v>
      </c>
      <c r="E10" s="115" t="s">
        <v>165</v>
      </c>
      <c r="F10" s="116" t="s">
        <v>69</v>
      </c>
      <c r="G10" s="117" t="n">
        <v>20</v>
      </c>
      <c r="H10" s="118" t="n">
        <v>188.42</v>
      </c>
      <c r="I10" s="119" t="n">
        <f aca="false">H10/0.85</f>
        <v>221.670588235294</v>
      </c>
      <c r="J10" s="73"/>
      <c r="AMI10" s="0"/>
      <c r="AMJ10" s="0"/>
    </row>
    <row r="11" s="111" customFormat="true" ht="32.25" hidden="false" customHeight="true" outlineLevel="0" collapsed="false">
      <c r="A11" s="69"/>
      <c r="B11" s="112" t="s">
        <v>166</v>
      </c>
      <c r="C11" s="124" t="s">
        <v>163</v>
      </c>
      <c r="D11" s="86" t="s">
        <v>71</v>
      </c>
      <c r="E11" s="115" t="s">
        <v>167</v>
      </c>
      <c r="F11" s="116" t="s">
        <v>69</v>
      </c>
      <c r="G11" s="117" t="n">
        <v>20</v>
      </c>
      <c r="H11" s="118" t="n">
        <v>247.63</v>
      </c>
      <c r="I11" s="119" t="n">
        <f aca="false">H11/0.85</f>
        <v>291.329411764706</v>
      </c>
      <c r="J11" s="73"/>
      <c r="AMI11" s="0"/>
      <c r="AMJ11" s="0"/>
    </row>
    <row r="12" s="120" customFormat="true" ht="33" hidden="false" customHeight="true" outlineLevel="0" collapsed="false">
      <c r="A12" s="68"/>
      <c r="B12" s="126" t="s">
        <v>168</v>
      </c>
      <c r="C12" s="127" t="s">
        <v>169</v>
      </c>
      <c r="D12" s="86" t="s">
        <v>170</v>
      </c>
      <c r="E12" s="115" t="s">
        <v>171</v>
      </c>
      <c r="F12" s="85" t="s">
        <v>172</v>
      </c>
      <c r="G12" s="85" t="n">
        <v>20</v>
      </c>
      <c r="H12" s="81" t="n">
        <v>224.31</v>
      </c>
      <c r="I12" s="82" t="n">
        <f aca="false">H12/0.88</f>
        <v>254.897727272727</v>
      </c>
      <c r="J12" s="83"/>
      <c r="AMI12" s="0"/>
      <c r="AMJ12" s="0"/>
    </row>
    <row r="13" s="120" customFormat="true" ht="33.75" hidden="false" customHeight="true" outlineLevel="0" collapsed="false">
      <c r="A13" s="68"/>
      <c r="B13" s="126" t="s">
        <v>173</v>
      </c>
      <c r="C13" s="127" t="s">
        <v>174</v>
      </c>
      <c r="D13" s="85" t="s">
        <v>71</v>
      </c>
      <c r="E13" s="115" t="s">
        <v>175</v>
      </c>
      <c r="F13" s="85" t="s">
        <v>176</v>
      </c>
      <c r="G13" s="85" t="n">
        <v>16</v>
      </c>
      <c r="H13" s="81" t="n">
        <v>131.66</v>
      </c>
      <c r="I13" s="82" t="n">
        <f aca="false">H13/0.55</f>
        <v>239.381818181818</v>
      </c>
      <c r="J13" s="83"/>
      <c r="AMI13" s="0"/>
      <c r="AMJ13" s="0"/>
    </row>
    <row r="14" s="120" customFormat="true" ht="16.5" hidden="false" customHeight="true" outlineLevel="0" collapsed="false">
      <c r="A14" s="68"/>
      <c r="B14" s="67" t="s">
        <v>177</v>
      </c>
      <c r="C14" s="67"/>
      <c r="D14" s="67"/>
      <c r="E14" s="67"/>
      <c r="F14" s="67"/>
      <c r="G14" s="67"/>
      <c r="H14" s="67"/>
      <c r="I14" s="67"/>
      <c r="J14" s="83"/>
      <c r="AMI14" s="0"/>
      <c r="AMJ14" s="0"/>
    </row>
    <row r="15" s="120" customFormat="true" ht="12.6" hidden="false" customHeight="true" outlineLevel="0" collapsed="false">
      <c r="A15" s="68"/>
      <c r="B15" s="70" t="s">
        <v>56</v>
      </c>
      <c r="C15" s="78" t="s">
        <v>178</v>
      </c>
      <c r="D15" s="70" t="s">
        <v>58</v>
      </c>
      <c r="E15" s="70" t="s">
        <v>59</v>
      </c>
      <c r="F15" s="71" t="s">
        <v>60</v>
      </c>
      <c r="G15" s="72" t="s">
        <v>61</v>
      </c>
      <c r="H15" s="18" t="s">
        <v>11</v>
      </c>
      <c r="I15" s="18"/>
      <c r="J15" s="83"/>
      <c r="AMI15" s="0"/>
      <c r="AMJ15" s="0"/>
    </row>
    <row r="16" s="111" customFormat="true" ht="12.6" hidden="false" customHeight="true" outlineLevel="0" collapsed="false">
      <c r="A16" s="69"/>
      <c r="B16" s="70"/>
      <c r="C16" s="78"/>
      <c r="D16" s="70"/>
      <c r="E16" s="70"/>
      <c r="F16" s="71"/>
      <c r="G16" s="72"/>
      <c r="H16" s="18" t="s">
        <v>62</v>
      </c>
      <c r="I16" s="18" t="s">
        <v>63</v>
      </c>
      <c r="J16" s="73"/>
      <c r="AMI16" s="0"/>
      <c r="AMJ16" s="0"/>
    </row>
    <row r="17" s="111" customFormat="true" ht="17.45" hidden="false" customHeight="true" outlineLevel="0" collapsed="false">
      <c r="A17" s="69"/>
      <c r="B17" s="128" t="s">
        <v>179</v>
      </c>
      <c r="C17" s="129" t="s">
        <v>180</v>
      </c>
      <c r="D17" s="77" t="s">
        <v>65</v>
      </c>
      <c r="E17" s="104" t="s">
        <v>181</v>
      </c>
      <c r="F17" s="86" t="s">
        <v>176</v>
      </c>
      <c r="G17" s="86" t="n">
        <v>16</v>
      </c>
      <c r="H17" s="81" t="n">
        <v>359.66</v>
      </c>
      <c r="I17" s="95" t="n">
        <f aca="false">H17/0.93</f>
        <v>386.731182795699</v>
      </c>
      <c r="J17" s="73"/>
      <c r="AMI17" s="0"/>
      <c r="AMJ17" s="0"/>
    </row>
    <row r="18" s="111" customFormat="true" ht="17.45" hidden="false" customHeight="true" outlineLevel="0" collapsed="false">
      <c r="A18" s="69"/>
      <c r="B18" s="128"/>
      <c r="C18" s="129" t="s">
        <v>180</v>
      </c>
      <c r="D18" s="77" t="s">
        <v>65</v>
      </c>
      <c r="E18" s="104" t="s">
        <v>182</v>
      </c>
      <c r="F18" s="86" t="s">
        <v>176</v>
      </c>
      <c r="G18" s="86" t="n">
        <v>16</v>
      </c>
      <c r="H18" s="81" t="n">
        <v>472.75</v>
      </c>
      <c r="I18" s="95" t="n">
        <f aca="false">H18/0.93</f>
        <v>508.333333333333</v>
      </c>
      <c r="J18" s="73"/>
      <c r="AMI18" s="0"/>
      <c r="AMJ18" s="0"/>
    </row>
    <row r="19" s="120" customFormat="true" ht="17.45" hidden="false" customHeight="true" outlineLevel="0" collapsed="false">
      <c r="A19" s="68"/>
      <c r="B19" s="128"/>
      <c r="C19" s="129" t="s">
        <v>180</v>
      </c>
      <c r="D19" s="86" t="s">
        <v>71</v>
      </c>
      <c r="E19" s="104" t="s">
        <v>183</v>
      </c>
      <c r="F19" s="86" t="s">
        <v>176</v>
      </c>
      <c r="G19" s="86" t="n">
        <v>16</v>
      </c>
      <c r="H19" s="81" t="n">
        <v>472.75</v>
      </c>
      <c r="I19" s="95" t="n">
        <f aca="false">H19/0.93</f>
        <v>508.333333333333</v>
      </c>
      <c r="J19" s="83"/>
      <c r="AMI19" s="0"/>
      <c r="AMJ19" s="0"/>
    </row>
    <row r="20" customFormat="false" ht="18.6" hidden="false" customHeight="true" outlineLevel="0" collapsed="false">
      <c r="B20" s="67" t="s">
        <v>184</v>
      </c>
      <c r="C20" s="67"/>
      <c r="D20" s="67"/>
      <c r="E20" s="67"/>
      <c r="F20" s="67"/>
      <c r="G20" s="67"/>
      <c r="H20" s="67"/>
      <c r="I20" s="67"/>
      <c r="J20" s="110"/>
    </row>
    <row r="21" s="120" customFormat="true" ht="12.6" hidden="false" customHeight="true" outlineLevel="0" collapsed="false">
      <c r="A21" s="68"/>
      <c r="B21" s="70" t="s">
        <v>56</v>
      </c>
      <c r="C21" s="70"/>
      <c r="D21" s="70" t="s">
        <v>58</v>
      </c>
      <c r="E21" s="70" t="s">
        <v>59</v>
      </c>
      <c r="F21" s="71" t="s">
        <v>60</v>
      </c>
      <c r="G21" s="72" t="s">
        <v>61</v>
      </c>
      <c r="H21" s="18" t="s">
        <v>11</v>
      </c>
      <c r="I21" s="18"/>
      <c r="J21" s="110"/>
      <c r="AMI21" s="0"/>
      <c r="AMJ21" s="0"/>
    </row>
    <row r="22" s="120" customFormat="true" ht="12.6" hidden="false" customHeight="true" outlineLevel="0" collapsed="false">
      <c r="A22" s="68"/>
      <c r="B22" s="70"/>
      <c r="C22" s="70"/>
      <c r="D22" s="70"/>
      <c r="E22" s="70"/>
      <c r="F22" s="71"/>
      <c r="G22" s="72"/>
      <c r="H22" s="18" t="s">
        <v>104</v>
      </c>
      <c r="I22" s="18" t="s">
        <v>105</v>
      </c>
      <c r="J22" s="110"/>
      <c r="AMI22" s="0"/>
      <c r="AMJ22" s="0"/>
    </row>
    <row r="23" s="120" customFormat="true" ht="17.45" hidden="false" customHeight="true" outlineLevel="0" collapsed="false">
      <c r="A23" s="68"/>
      <c r="B23" s="130" t="s">
        <v>185</v>
      </c>
      <c r="C23" s="130"/>
      <c r="D23" s="86" t="s">
        <v>71</v>
      </c>
      <c r="E23" s="131" t="s">
        <v>181</v>
      </c>
      <c r="F23" s="132" t="s">
        <v>186</v>
      </c>
      <c r="G23" s="132" t="n">
        <v>38</v>
      </c>
      <c r="H23" s="81" t="n">
        <v>398.55</v>
      </c>
      <c r="I23" s="95" t="n">
        <f aca="false">H23/3.05</f>
        <v>130.672131147541</v>
      </c>
      <c r="J23" s="110"/>
      <c r="AMI23" s="0"/>
      <c r="AMJ23" s="0"/>
    </row>
    <row r="24" s="120" customFormat="true" ht="17.45" hidden="false" customHeight="true" outlineLevel="0" collapsed="false">
      <c r="A24" s="68"/>
      <c r="B24" s="98" t="s">
        <v>187</v>
      </c>
      <c r="C24" s="98"/>
      <c r="D24" s="77" t="s">
        <v>65</v>
      </c>
      <c r="E24" s="131" t="s">
        <v>181</v>
      </c>
      <c r="F24" s="86" t="s">
        <v>69</v>
      </c>
      <c r="G24" s="86" t="n">
        <v>12</v>
      </c>
      <c r="H24" s="81" t="n">
        <v>640.31</v>
      </c>
      <c r="I24" s="95" t="n">
        <f aca="false">H24/3.66</f>
        <v>174.948087431694</v>
      </c>
      <c r="J24" s="110"/>
      <c r="AMI24" s="0"/>
      <c r="AMJ24" s="0"/>
    </row>
    <row r="25" s="120" customFormat="true" ht="33.75" hidden="false" customHeight="true" outlineLevel="0" collapsed="false">
      <c r="A25" s="68"/>
      <c r="B25" s="98"/>
      <c r="C25" s="98"/>
      <c r="D25" s="86" t="s">
        <v>71</v>
      </c>
      <c r="E25" s="78" t="s">
        <v>188</v>
      </c>
      <c r="F25" s="96" t="n">
        <v>3.66</v>
      </c>
      <c r="G25" s="123" t="n">
        <v>12</v>
      </c>
      <c r="H25" s="81" t="n">
        <v>640.31</v>
      </c>
      <c r="I25" s="95" t="n">
        <f aca="false">H25/F25</f>
        <v>174.948087431694</v>
      </c>
      <c r="J25" s="110"/>
      <c r="K25" s="133"/>
      <c r="AMI25" s="0"/>
      <c r="AMJ25" s="0"/>
    </row>
    <row r="26" s="120" customFormat="true" ht="18" hidden="false" customHeight="true" outlineLevel="0" collapsed="false">
      <c r="A26" s="68"/>
      <c r="B26" s="98"/>
      <c r="C26" s="98"/>
      <c r="D26" s="86"/>
      <c r="E26" s="78" t="s">
        <v>167</v>
      </c>
      <c r="F26" s="96" t="n">
        <v>3.66</v>
      </c>
      <c r="G26" s="123" t="n">
        <v>12</v>
      </c>
      <c r="H26" s="81" t="n">
        <v>616.05</v>
      </c>
      <c r="I26" s="95" t="n">
        <f aca="false">H26/F26</f>
        <v>168.319672131148</v>
      </c>
      <c r="J26" s="110"/>
      <c r="K26" s="133"/>
      <c r="AMI26" s="0"/>
      <c r="AMJ26" s="0"/>
    </row>
    <row r="27" s="120" customFormat="true" ht="17.45" hidden="false" customHeight="true" outlineLevel="0" collapsed="false">
      <c r="A27" s="68"/>
      <c r="B27" s="98" t="s">
        <v>155</v>
      </c>
      <c r="C27" s="98"/>
      <c r="D27" s="77" t="s">
        <v>65</v>
      </c>
      <c r="E27" s="104" t="s">
        <v>181</v>
      </c>
      <c r="F27" s="99" t="n">
        <v>3.05</v>
      </c>
      <c r="G27" s="123" t="n">
        <v>60</v>
      </c>
      <c r="H27" s="81" t="n">
        <v>176.98</v>
      </c>
      <c r="I27" s="95" t="n">
        <f aca="false">H27/F27</f>
        <v>58.0262295081967</v>
      </c>
      <c r="J27" s="110"/>
      <c r="AMI27" s="0"/>
      <c r="AMJ27" s="0"/>
    </row>
    <row r="28" s="120" customFormat="true" ht="39" hidden="false" customHeight="true" outlineLevel="0" collapsed="false">
      <c r="A28" s="68"/>
      <c r="B28" s="98"/>
      <c r="C28" s="98"/>
      <c r="D28" s="86" t="s">
        <v>71</v>
      </c>
      <c r="E28" s="78" t="s">
        <v>188</v>
      </c>
      <c r="F28" s="99" t="s">
        <v>176</v>
      </c>
      <c r="G28" s="123" t="n">
        <v>60</v>
      </c>
      <c r="H28" s="81" t="n">
        <v>196.65</v>
      </c>
      <c r="I28" s="95" t="n">
        <f aca="false">H28/3.05</f>
        <v>64.4754098360656</v>
      </c>
      <c r="J28" s="110"/>
      <c r="AMI28" s="0"/>
      <c r="AMJ28" s="0"/>
    </row>
    <row r="29" s="120" customFormat="true" ht="16.5" hidden="false" customHeight="true" outlineLevel="0" collapsed="false">
      <c r="A29" s="68"/>
      <c r="B29" s="98"/>
      <c r="C29" s="98"/>
      <c r="D29" s="86" t="s">
        <v>71</v>
      </c>
      <c r="E29" s="78" t="s">
        <v>167</v>
      </c>
      <c r="F29" s="99" t="s">
        <v>176</v>
      </c>
      <c r="G29" s="123" t="n">
        <v>60</v>
      </c>
      <c r="H29" s="81" t="n">
        <v>145.9</v>
      </c>
      <c r="I29" s="95" t="n">
        <f aca="false">H29/3.05</f>
        <v>47.8360655737705</v>
      </c>
      <c r="J29" s="110"/>
      <c r="AMI29" s="0"/>
      <c r="AMJ29" s="0"/>
    </row>
    <row r="30" s="120" customFormat="true" ht="17.45" hidden="false" customHeight="true" outlineLevel="0" collapsed="false">
      <c r="A30" s="68"/>
      <c r="B30" s="98"/>
      <c r="C30" s="98"/>
      <c r="D30" s="77" t="s">
        <v>65</v>
      </c>
      <c r="E30" s="104" t="s">
        <v>182</v>
      </c>
      <c r="F30" s="99" t="n">
        <v>3.05</v>
      </c>
      <c r="G30" s="123" t="n">
        <v>60</v>
      </c>
      <c r="H30" s="81" t="n">
        <v>225.44</v>
      </c>
      <c r="I30" s="95" t="n">
        <f aca="false">H30/F30</f>
        <v>73.9147540983607</v>
      </c>
      <c r="J30" s="110"/>
      <c r="AMI30" s="0"/>
      <c r="AMJ30" s="0"/>
    </row>
    <row r="31" s="120" customFormat="true" ht="17.45" hidden="false" customHeight="true" outlineLevel="0" collapsed="false">
      <c r="A31" s="68"/>
      <c r="B31" s="98"/>
      <c r="C31" s="98"/>
      <c r="D31" s="86" t="s">
        <v>71</v>
      </c>
      <c r="E31" s="104" t="s">
        <v>189</v>
      </c>
      <c r="F31" s="99" t="n">
        <v>3.05</v>
      </c>
      <c r="G31" s="123" t="n">
        <v>60</v>
      </c>
      <c r="H31" s="81" t="n">
        <v>225.44</v>
      </c>
      <c r="I31" s="95" t="n">
        <f aca="false">H31/F31</f>
        <v>73.9147540983607</v>
      </c>
      <c r="J31" s="134"/>
      <c r="AMI31" s="0"/>
      <c r="AMJ31" s="0"/>
    </row>
    <row r="32" s="120" customFormat="true" ht="37.5" hidden="false" customHeight="true" outlineLevel="0" collapsed="false">
      <c r="A32" s="68"/>
      <c r="B32" s="135" t="s">
        <v>156</v>
      </c>
      <c r="C32" s="135"/>
      <c r="D32" s="136" t="s">
        <v>190</v>
      </c>
      <c r="E32" s="115" t="s">
        <v>191</v>
      </c>
      <c r="F32" s="99" t="n">
        <v>3.05</v>
      </c>
      <c r="G32" s="123" t="n">
        <v>45</v>
      </c>
      <c r="H32" s="81" t="n">
        <v>437.4</v>
      </c>
      <c r="I32" s="95" t="n">
        <f aca="false">H32/F32</f>
        <v>143.409836065574</v>
      </c>
      <c r="J32" s="110"/>
      <c r="AMI32" s="0"/>
      <c r="AMJ32" s="0"/>
    </row>
    <row r="33" s="120" customFormat="true" ht="17.45" hidden="false" customHeight="true" outlineLevel="0" collapsed="false">
      <c r="A33" s="68"/>
      <c r="B33" s="135"/>
      <c r="C33" s="135"/>
      <c r="D33" s="77" t="s">
        <v>65</v>
      </c>
      <c r="E33" s="104" t="s">
        <v>182</v>
      </c>
      <c r="F33" s="99" t="n">
        <v>3.05</v>
      </c>
      <c r="G33" s="123" t="n">
        <v>45</v>
      </c>
      <c r="H33" s="81" t="n">
        <v>585.34</v>
      </c>
      <c r="I33" s="95" t="n">
        <f aca="false">H33/F33</f>
        <v>191.914754098361</v>
      </c>
      <c r="J33" s="110"/>
      <c r="AMI33" s="0"/>
      <c r="AMJ33" s="0"/>
    </row>
    <row r="34" s="120" customFormat="true" ht="17.45" hidden="false" customHeight="true" outlineLevel="0" collapsed="false">
      <c r="A34" s="68"/>
      <c r="B34" s="135"/>
      <c r="C34" s="135"/>
      <c r="D34" s="86" t="s">
        <v>71</v>
      </c>
      <c r="E34" s="78" t="s">
        <v>167</v>
      </c>
      <c r="F34" s="99" t="s">
        <v>176</v>
      </c>
      <c r="G34" s="123" t="n">
        <v>45</v>
      </c>
      <c r="H34" s="81" t="n">
        <v>509.6</v>
      </c>
      <c r="I34" s="137" t="n">
        <v>167.08</v>
      </c>
      <c r="J34" s="110"/>
      <c r="AMI34" s="0"/>
      <c r="AMJ34" s="0"/>
    </row>
    <row r="35" s="120" customFormat="true" ht="22.5" hidden="false" customHeight="true" outlineLevel="0" collapsed="false">
      <c r="A35" s="68"/>
      <c r="B35" s="135"/>
      <c r="C35" s="135"/>
      <c r="D35" s="85" t="s">
        <v>71</v>
      </c>
      <c r="E35" s="138" t="s">
        <v>192</v>
      </c>
      <c r="F35" s="99" t="n">
        <v>3.05</v>
      </c>
      <c r="G35" s="123" t="n">
        <v>45</v>
      </c>
      <c r="H35" s="81" t="n">
        <v>585.34</v>
      </c>
      <c r="I35" s="95" t="n">
        <f aca="false">H35/F35</f>
        <v>191.914754098361</v>
      </c>
      <c r="J35" s="110"/>
      <c r="AMI35" s="0"/>
      <c r="AMJ35" s="0"/>
    </row>
    <row r="36" s="120" customFormat="true" ht="17.45" hidden="false" customHeight="true" outlineLevel="0" collapsed="false">
      <c r="A36" s="68"/>
      <c r="B36" s="98" t="s">
        <v>193</v>
      </c>
      <c r="C36" s="98"/>
      <c r="D36" s="77" t="s">
        <v>65</v>
      </c>
      <c r="E36" s="139" t="s">
        <v>181</v>
      </c>
      <c r="F36" s="99" t="n">
        <v>3.05</v>
      </c>
      <c r="G36" s="123" t="n">
        <v>50</v>
      </c>
      <c r="H36" s="81" t="n">
        <v>137.44</v>
      </c>
      <c r="I36" s="95" t="n">
        <f aca="false">H36/F36</f>
        <v>45.0622950819672</v>
      </c>
      <c r="J36" s="110"/>
      <c r="AMI36" s="0"/>
      <c r="AMJ36" s="0"/>
    </row>
    <row r="37" s="120" customFormat="true" ht="17.45" hidden="false" customHeight="true" outlineLevel="0" collapsed="false">
      <c r="A37" s="68"/>
      <c r="B37" s="98" t="s">
        <v>157</v>
      </c>
      <c r="C37" s="98"/>
      <c r="D37" s="77" t="s">
        <v>65</v>
      </c>
      <c r="E37" s="139" t="s">
        <v>181</v>
      </c>
      <c r="F37" s="99" t="n">
        <v>3.05</v>
      </c>
      <c r="G37" s="105" t="n">
        <v>12</v>
      </c>
      <c r="H37" s="81" t="n">
        <v>488.6</v>
      </c>
      <c r="I37" s="95" t="n">
        <f aca="false">H37/F37</f>
        <v>160.196721311475</v>
      </c>
      <c r="J37" s="110"/>
      <c r="AMI37" s="0"/>
      <c r="AMJ37" s="0"/>
    </row>
    <row r="38" s="120" customFormat="true" ht="30.75" hidden="false" customHeight="true" outlineLevel="0" collapsed="false">
      <c r="A38" s="68"/>
      <c r="B38" s="98"/>
      <c r="C38" s="98"/>
      <c r="D38" s="86" t="s">
        <v>71</v>
      </c>
      <c r="E38" s="115" t="s">
        <v>191</v>
      </c>
      <c r="F38" s="99" t="n">
        <v>3.05</v>
      </c>
      <c r="G38" s="123" t="n">
        <v>12</v>
      </c>
      <c r="H38" s="81" t="n">
        <v>488.6</v>
      </c>
      <c r="I38" s="95" t="n">
        <f aca="false">H38/F38</f>
        <v>160.196721311475</v>
      </c>
      <c r="J38" s="110"/>
      <c r="AMI38" s="0"/>
      <c r="AMJ38" s="0"/>
    </row>
    <row r="39" s="120" customFormat="true" ht="17.45" hidden="false" customHeight="true" outlineLevel="0" collapsed="false">
      <c r="A39" s="68"/>
      <c r="B39" s="98"/>
      <c r="C39" s="98"/>
      <c r="D39" s="77" t="s">
        <v>65</v>
      </c>
      <c r="E39" s="139" t="s">
        <v>182</v>
      </c>
      <c r="F39" s="99" t="n">
        <v>3.05</v>
      </c>
      <c r="G39" s="123" t="n">
        <v>12</v>
      </c>
      <c r="H39" s="81" t="n">
        <v>667.98</v>
      </c>
      <c r="I39" s="95" t="n">
        <f aca="false">H39/F39</f>
        <v>219.009836065574</v>
      </c>
      <c r="J39" s="110"/>
      <c r="AMI39" s="0"/>
      <c r="AMJ39" s="0"/>
    </row>
    <row r="40" s="120" customFormat="true" ht="17.45" hidden="false" customHeight="true" outlineLevel="0" collapsed="false">
      <c r="A40" s="68"/>
      <c r="B40" s="98"/>
      <c r="C40" s="98"/>
      <c r="D40" s="86" t="s">
        <v>71</v>
      </c>
      <c r="E40" s="78" t="s">
        <v>167</v>
      </c>
      <c r="F40" s="99" t="s">
        <v>176</v>
      </c>
      <c r="G40" s="123" t="n">
        <v>12</v>
      </c>
      <c r="H40" s="81" t="n">
        <v>639.72</v>
      </c>
      <c r="I40" s="95" t="n">
        <v>209.74</v>
      </c>
      <c r="J40" s="110"/>
      <c r="AMI40" s="0"/>
      <c r="AMJ40" s="0"/>
    </row>
    <row r="41" s="120" customFormat="true" ht="17.45" hidden="false" customHeight="true" outlineLevel="0" collapsed="false">
      <c r="A41" s="68"/>
      <c r="B41" s="98"/>
      <c r="C41" s="98"/>
      <c r="D41" s="85" t="s">
        <v>71</v>
      </c>
      <c r="E41" s="104" t="s">
        <v>189</v>
      </c>
      <c r="F41" s="99" t="n">
        <v>3.05</v>
      </c>
      <c r="G41" s="123" t="n">
        <v>12</v>
      </c>
      <c r="H41" s="81" t="n">
        <v>667.98</v>
      </c>
      <c r="I41" s="95" t="n">
        <f aca="false">H41/F41</f>
        <v>219.009836065574</v>
      </c>
      <c r="J41" s="110"/>
      <c r="AMI41" s="0"/>
      <c r="AMJ41" s="0"/>
    </row>
    <row r="42" s="120" customFormat="true" ht="17.45" hidden="false" customHeight="true" outlineLevel="0" collapsed="false">
      <c r="A42" s="68"/>
      <c r="B42" s="98" t="s">
        <v>158</v>
      </c>
      <c r="C42" s="98"/>
      <c r="D42" s="77" t="s">
        <v>65</v>
      </c>
      <c r="E42" s="104" t="s">
        <v>181</v>
      </c>
      <c r="F42" s="99" t="n">
        <v>3.05</v>
      </c>
      <c r="G42" s="123" t="n">
        <v>22</v>
      </c>
      <c r="H42" s="81" t="n">
        <v>412.34</v>
      </c>
      <c r="I42" s="95" t="n">
        <f aca="false">H42/F42</f>
        <v>135.193442622951</v>
      </c>
      <c r="J42" s="110"/>
      <c r="AMI42" s="0"/>
      <c r="AMJ42" s="0"/>
    </row>
    <row r="43" s="120" customFormat="true" ht="31.5" hidden="false" customHeight="true" outlineLevel="0" collapsed="false">
      <c r="A43" s="68"/>
      <c r="B43" s="98"/>
      <c r="C43" s="98"/>
      <c r="D43" s="85" t="s">
        <v>71</v>
      </c>
      <c r="E43" s="115" t="s">
        <v>191</v>
      </c>
      <c r="F43" s="99" t="n">
        <v>3.05</v>
      </c>
      <c r="G43" s="123" t="n">
        <v>22</v>
      </c>
      <c r="H43" s="81" t="n">
        <v>412.34</v>
      </c>
      <c r="I43" s="95" t="n">
        <f aca="false">H43/F43</f>
        <v>135.193442622951</v>
      </c>
      <c r="J43" s="110"/>
      <c r="AMI43" s="0"/>
      <c r="AMJ43" s="0"/>
    </row>
    <row r="44" s="120" customFormat="true" ht="17.45" hidden="false" customHeight="true" outlineLevel="0" collapsed="false">
      <c r="A44" s="68"/>
      <c r="B44" s="98"/>
      <c r="C44" s="98"/>
      <c r="D44" s="77" t="s">
        <v>65</v>
      </c>
      <c r="E44" s="104" t="s">
        <v>182</v>
      </c>
      <c r="F44" s="99" t="n">
        <v>3.05</v>
      </c>
      <c r="G44" s="123" t="n">
        <v>22</v>
      </c>
      <c r="H44" s="81" t="n">
        <v>575.13</v>
      </c>
      <c r="I44" s="95" t="n">
        <f aca="false">H44/F44</f>
        <v>188.567213114754</v>
      </c>
      <c r="J44" s="110"/>
      <c r="AMI44" s="0"/>
      <c r="AMJ44" s="0"/>
    </row>
    <row r="45" s="120" customFormat="true" ht="17.45" hidden="false" customHeight="true" outlineLevel="0" collapsed="false">
      <c r="A45" s="68"/>
      <c r="B45" s="98"/>
      <c r="C45" s="98"/>
      <c r="D45" s="86" t="s">
        <v>71</v>
      </c>
      <c r="E45" s="78" t="s">
        <v>167</v>
      </c>
      <c r="F45" s="99" t="s">
        <v>176</v>
      </c>
      <c r="G45" s="123" t="n">
        <v>22</v>
      </c>
      <c r="H45" s="81" t="n">
        <v>500.74</v>
      </c>
      <c r="I45" s="95" t="n">
        <v>164.18</v>
      </c>
      <c r="J45" s="110"/>
      <c r="AMI45" s="0"/>
      <c r="AMJ45" s="0"/>
    </row>
    <row r="46" s="120" customFormat="true" ht="17.45" hidden="false" customHeight="true" outlineLevel="0" collapsed="false">
      <c r="A46" s="68"/>
      <c r="B46" s="98"/>
      <c r="C46" s="98"/>
      <c r="D46" s="85" t="s">
        <v>71</v>
      </c>
      <c r="E46" s="104" t="s">
        <v>189</v>
      </c>
      <c r="F46" s="99" t="n">
        <v>3.05</v>
      </c>
      <c r="G46" s="123" t="n">
        <v>22</v>
      </c>
      <c r="H46" s="81" t="n">
        <v>575.13</v>
      </c>
      <c r="I46" s="95" t="n">
        <f aca="false">H46/F46</f>
        <v>188.567213114754</v>
      </c>
      <c r="J46" s="110"/>
      <c r="AMI46" s="0"/>
      <c r="AMJ46" s="0"/>
    </row>
    <row r="47" s="120" customFormat="true" ht="17.45" hidden="false" customHeight="true" outlineLevel="0" collapsed="false">
      <c r="A47" s="68"/>
      <c r="B47" s="98" t="s">
        <v>194</v>
      </c>
      <c r="C47" s="98"/>
      <c r="D47" s="86" t="s">
        <v>71</v>
      </c>
      <c r="E47" s="104" t="s">
        <v>181</v>
      </c>
      <c r="F47" s="99" t="n">
        <v>3.66</v>
      </c>
      <c r="G47" s="123" t="n">
        <v>30</v>
      </c>
      <c r="H47" s="81" t="n">
        <v>490.18</v>
      </c>
      <c r="I47" s="95" t="n">
        <f aca="false">H47/3.66</f>
        <v>133.928961748634</v>
      </c>
      <c r="J47" s="110"/>
      <c r="AMI47" s="0"/>
      <c r="AMJ47" s="0"/>
    </row>
    <row r="48" s="120" customFormat="true" ht="17.45" hidden="false" customHeight="true" outlineLevel="0" collapsed="false">
      <c r="A48" s="68"/>
      <c r="B48" s="98" t="s">
        <v>195</v>
      </c>
      <c r="C48" s="98"/>
      <c r="D48" s="86" t="s">
        <v>71</v>
      </c>
      <c r="E48" s="104" t="s">
        <v>181</v>
      </c>
      <c r="F48" s="99" t="n">
        <v>3.66</v>
      </c>
      <c r="G48" s="123" t="n">
        <v>22</v>
      </c>
      <c r="H48" s="81" t="n">
        <v>410.26</v>
      </c>
      <c r="I48" s="95" t="n">
        <f aca="false">H48/3.66</f>
        <v>112.092896174863</v>
      </c>
      <c r="J48" s="110"/>
      <c r="AMI48" s="0"/>
      <c r="AMJ48" s="0"/>
    </row>
    <row r="49" s="120" customFormat="true" ht="17.45" hidden="false" customHeight="true" outlineLevel="0" collapsed="false">
      <c r="A49" s="68"/>
      <c r="B49" s="98"/>
      <c r="C49" s="98"/>
      <c r="D49" s="86" t="s">
        <v>71</v>
      </c>
      <c r="E49" s="104" t="s">
        <v>196</v>
      </c>
      <c r="F49" s="99" t="n">
        <v>3.66</v>
      </c>
      <c r="G49" s="123" t="n">
        <v>22</v>
      </c>
      <c r="H49" s="81" t="n">
        <v>637.24</v>
      </c>
      <c r="I49" s="95" t="n">
        <f aca="false">H49/3.66</f>
        <v>174.109289617486</v>
      </c>
      <c r="J49" s="110"/>
      <c r="AMI49" s="0"/>
      <c r="AMJ49" s="0"/>
    </row>
    <row r="50" s="120" customFormat="true" ht="17.45" hidden="false" customHeight="true" outlineLevel="0" collapsed="false">
      <c r="A50" s="68"/>
      <c r="B50" s="98" t="s">
        <v>197</v>
      </c>
      <c r="C50" s="98"/>
      <c r="D50" s="85" t="s">
        <v>71</v>
      </c>
      <c r="E50" s="78" t="s">
        <v>181</v>
      </c>
      <c r="F50" s="99" t="n">
        <v>3.66</v>
      </c>
      <c r="G50" s="123" t="n">
        <v>12</v>
      </c>
      <c r="H50" s="81" t="n">
        <v>578.5</v>
      </c>
      <c r="I50" s="95" t="n">
        <f aca="false">H50/3.66</f>
        <v>158.060109289618</v>
      </c>
      <c r="J50" s="110"/>
      <c r="AMI50" s="0"/>
      <c r="AMJ50" s="0"/>
    </row>
    <row r="51" s="120" customFormat="true" ht="17.45" hidden="false" customHeight="true" outlineLevel="0" collapsed="false">
      <c r="A51" s="68"/>
      <c r="B51" s="98"/>
      <c r="C51" s="98"/>
      <c r="D51" s="85" t="s">
        <v>71</v>
      </c>
      <c r="E51" s="104" t="s">
        <v>196</v>
      </c>
      <c r="F51" s="99" t="n">
        <v>3.66</v>
      </c>
      <c r="G51" s="123" t="n">
        <v>12</v>
      </c>
      <c r="H51" s="81" t="n">
        <v>752.03</v>
      </c>
      <c r="I51" s="95" t="n">
        <f aca="false">H51/3.66</f>
        <v>205.472677595628</v>
      </c>
      <c r="J51" s="110"/>
      <c r="AMI51" s="0"/>
      <c r="AMJ51" s="0"/>
    </row>
    <row r="52" s="120" customFormat="true" ht="17.45" hidden="false" customHeight="true" outlineLevel="0" collapsed="false">
      <c r="A52" s="68"/>
      <c r="B52" s="98" t="s">
        <v>198</v>
      </c>
      <c r="C52" s="98"/>
      <c r="D52" s="77" t="s">
        <v>65</v>
      </c>
      <c r="E52" s="104" t="s">
        <v>181</v>
      </c>
      <c r="F52" s="99" t="n">
        <v>3.05</v>
      </c>
      <c r="G52" s="123" t="n">
        <v>20</v>
      </c>
      <c r="H52" s="81" t="n">
        <v>501.63</v>
      </c>
      <c r="I52" s="95" t="n">
        <f aca="false">H52/3.05</f>
        <v>164.468852459016</v>
      </c>
      <c r="J52" s="110"/>
      <c r="AMI52" s="0"/>
      <c r="AMJ52" s="0"/>
    </row>
    <row r="53" s="120" customFormat="true" ht="17.45" hidden="false" customHeight="true" outlineLevel="0" collapsed="false">
      <c r="A53" s="68"/>
      <c r="B53" s="98"/>
      <c r="C53" s="98"/>
      <c r="D53" s="77" t="s">
        <v>65</v>
      </c>
      <c r="E53" s="104" t="s">
        <v>182</v>
      </c>
      <c r="F53" s="99" t="n">
        <v>3.05</v>
      </c>
      <c r="G53" s="123" t="n">
        <v>20</v>
      </c>
      <c r="H53" s="81" t="n">
        <v>783.89</v>
      </c>
      <c r="I53" s="95" t="n">
        <f aca="false">H53/3.05</f>
        <v>257.013114754098</v>
      </c>
      <c r="J53" s="110"/>
      <c r="AMI53" s="0"/>
      <c r="AMJ53" s="0"/>
    </row>
    <row r="54" s="120" customFormat="true" ht="17.45" hidden="false" customHeight="true" outlineLevel="0" collapsed="false">
      <c r="A54" s="68"/>
      <c r="B54" s="98"/>
      <c r="C54" s="98"/>
      <c r="D54" s="85" t="s">
        <v>71</v>
      </c>
      <c r="E54" s="104" t="s">
        <v>189</v>
      </c>
      <c r="F54" s="99" t="n">
        <v>3.05</v>
      </c>
      <c r="G54" s="123" t="n">
        <v>20</v>
      </c>
      <c r="H54" s="81" t="n">
        <v>783.89</v>
      </c>
      <c r="I54" s="95" t="n">
        <f aca="false">H54/F54</f>
        <v>257.013114754098</v>
      </c>
      <c r="J54" s="110"/>
      <c r="AMI54" s="0"/>
      <c r="AMJ54" s="0"/>
    </row>
    <row r="55" s="120" customFormat="true" ht="17.45" hidden="false" customHeight="true" outlineLevel="0" collapsed="false">
      <c r="A55" s="68"/>
      <c r="B55" s="98" t="s">
        <v>159</v>
      </c>
      <c r="C55" s="98"/>
      <c r="D55" s="77" t="s">
        <v>65</v>
      </c>
      <c r="E55" s="104" t="s">
        <v>181</v>
      </c>
      <c r="F55" s="99" t="n">
        <v>3.05</v>
      </c>
      <c r="G55" s="123" t="n">
        <v>66</v>
      </c>
      <c r="H55" s="81" t="n">
        <v>176.98</v>
      </c>
      <c r="I55" s="95" t="n">
        <f aca="false">H55/F55</f>
        <v>58.0262295081967</v>
      </c>
      <c r="J55" s="110"/>
      <c r="AMI55" s="0"/>
      <c r="AMJ55" s="0"/>
    </row>
    <row r="56" s="120" customFormat="true" ht="33.75" hidden="false" customHeight="true" outlineLevel="0" collapsed="false">
      <c r="A56" s="68"/>
      <c r="B56" s="98"/>
      <c r="C56" s="98"/>
      <c r="D56" s="85" t="s">
        <v>71</v>
      </c>
      <c r="E56" s="115" t="s">
        <v>191</v>
      </c>
      <c r="F56" s="99" t="n">
        <v>3.05</v>
      </c>
      <c r="G56" s="123" t="n">
        <v>66</v>
      </c>
      <c r="H56" s="81" t="n">
        <v>196.65</v>
      </c>
      <c r="I56" s="95" t="n">
        <f aca="false">H56/F56</f>
        <v>64.4754098360656</v>
      </c>
      <c r="J56" s="110"/>
      <c r="AMI56" s="0"/>
      <c r="AMJ56" s="0"/>
    </row>
    <row r="57" s="120" customFormat="true" ht="17.45" hidden="false" customHeight="true" outlineLevel="0" collapsed="false">
      <c r="A57" s="68"/>
      <c r="B57" s="98"/>
      <c r="C57" s="98"/>
      <c r="D57" s="77" t="s">
        <v>65</v>
      </c>
      <c r="E57" s="104" t="s">
        <v>182</v>
      </c>
      <c r="F57" s="99" t="n">
        <v>3.05</v>
      </c>
      <c r="G57" s="123" t="n">
        <v>66</v>
      </c>
      <c r="H57" s="81" t="n">
        <v>244.9</v>
      </c>
      <c r="I57" s="95" t="n">
        <f aca="false">H57/F57</f>
        <v>80.2950819672131</v>
      </c>
      <c r="J57" s="110"/>
      <c r="AMI57" s="0"/>
      <c r="AMJ57" s="0"/>
    </row>
    <row r="58" s="120" customFormat="true" ht="17.45" hidden="false" customHeight="true" outlineLevel="0" collapsed="false">
      <c r="A58" s="68"/>
      <c r="B58" s="98"/>
      <c r="C58" s="98"/>
      <c r="D58" s="86" t="s">
        <v>71</v>
      </c>
      <c r="E58" s="78" t="s">
        <v>167</v>
      </c>
      <c r="F58" s="99" t="s">
        <v>176</v>
      </c>
      <c r="G58" s="123" t="n">
        <v>66</v>
      </c>
      <c r="H58" s="81" t="n">
        <v>201.4</v>
      </c>
      <c r="I58" s="95" t="n">
        <v>66.03</v>
      </c>
      <c r="J58" s="110"/>
      <c r="AMI58" s="0"/>
      <c r="AMJ58" s="0"/>
    </row>
    <row r="59" s="120" customFormat="true" ht="17.45" hidden="false" customHeight="true" outlineLevel="0" collapsed="false">
      <c r="A59" s="68"/>
      <c r="B59" s="98"/>
      <c r="C59" s="98"/>
      <c r="D59" s="85" t="s">
        <v>71</v>
      </c>
      <c r="E59" s="104" t="s">
        <v>192</v>
      </c>
      <c r="F59" s="99" t="n">
        <v>3.05</v>
      </c>
      <c r="G59" s="123" t="n">
        <v>66</v>
      </c>
      <c r="H59" s="81" t="n">
        <v>244.9</v>
      </c>
      <c r="I59" s="95" t="n">
        <f aca="false">H59/F59</f>
        <v>80.2950819672131</v>
      </c>
      <c r="J59" s="110"/>
      <c r="AMI59" s="0"/>
      <c r="AMJ59" s="0"/>
    </row>
    <row r="60" s="120" customFormat="true" ht="17.45" hidden="false" customHeight="true" outlineLevel="0" collapsed="false">
      <c r="A60" s="68"/>
      <c r="B60" s="98" t="s">
        <v>199</v>
      </c>
      <c r="C60" s="98"/>
      <c r="D60" s="86" t="s">
        <v>71</v>
      </c>
      <c r="E60" s="104" t="s">
        <v>181</v>
      </c>
      <c r="F60" s="99" t="n">
        <v>3.05</v>
      </c>
      <c r="G60" s="123" t="n">
        <v>50</v>
      </c>
      <c r="H60" s="81" t="n">
        <v>358.69</v>
      </c>
      <c r="I60" s="95" t="n">
        <f aca="false">H60/F60</f>
        <v>117.603278688525</v>
      </c>
      <c r="J60" s="110"/>
      <c r="AMI60" s="0"/>
      <c r="AMJ60" s="0"/>
    </row>
    <row r="61" s="120" customFormat="true" ht="17.45" hidden="false" customHeight="true" outlineLevel="0" collapsed="false">
      <c r="A61" s="68"/>
      <c r="B61" s="98"/>
      <c r="C61" s="98"/>
      <c r="D61" s="86" t="s">
        <v>71</v>
      </c>
      <c r="E61" s="104" t="s">
        <v>196</v>
      </c>
      <c r="F61" s="99" t="n">
        <v>3.05</v>
      </c>
      <c r="G61" s="123" t="n">
        <v>50</v>
      </c>
      <c r="H61" s="81" t="n">
        <v>466.65</v>
      </c>
      <c r="I61" s="95" t="n">
        <f aca="false">H61/F61</f>
        <v>153</v>
      </c>
      <c r="J61" s="110"/>
      <c r="AMI61" s="0"/>
      <c r="AMJ61" s="0"/>
    </row>
    <row r="62" s="120" customFormat="true" ht="17.45" hidden="false" customHeight="true" outlineLevel="0" collapsed="false">
      <c r="A62" s="68"/>
      <c r="B62" s="98" t="s">
        <v>200</v>
      </c>
      <c r="C62" s="98"/>
      <c r="D62" s="85" t="s">
        <v>71</v>
      </c>
      <c r="E62" s="104" t="s">
        <v>181</v>
      </c>
      <c r="F62" s="99" t="n">
        <v>3.05</v>
      </c>
      <c r="G62" s="123" t="n">
        <v>40</v>
      </c>
      <c r="H62" s="81" t="n">
        <v>288.61</v>
      </c>
      <c r="I62" s="95" t="n">
        <f aca="false">H62/F62</f>
        <v>94.6262295081967</v>
      </c>
      <c r="J62" s="110"/>
      <c r="AMI62" s="0"/>
      <c r="AMJ62" s="0"/>
    </row>
    <row r="63" s="120" customFormat="true" ht="17.45" hidden="false" customHeight="true" outlineLevel="0" collapsed="false">
      <c r="A63" s="68"/>
      <c r="B63" s="98" t="s">
        <v>201</v>
      </c>
      <c r="C63" s="98"/>
      <c r="D63" s="86" t="s">
        <v>71</v>
      </c>
      <c r="E63" s="104" t="s">
        <v>202</v>
      </c>
      <c r="F63" s="99" t="n">
        <v>3.81</v>
      </c>
      <c r="G63" s="123" t="n">
        <v>5</v>
      </c>
      <c r="H63" s="81" t="n">
        <v>1630.82</v>
      </c>
      <c r="I63" s="95" t="n">
        <f aca="false">H63/F63</f>
        <v>428.036745406824</v>
      </c>
      <c r="J63" s="110"/>
      <c r="AMI63" s="0"/>
      <c r="AMJ63" s="0"/>
    </row>
    <row r="64" s="120" customFormat="true" ht="17.45" hidden="false" customHeight="true" outlineLevel="0" collapsed="false">
      <c r="A64" s="68"/>
      <c r="B64" s="67" t="s">
        <v>143</v>
      </c>
      <c r="C64" s="67"/>
      <c r="D64" s="67"/>
      <c r="E64" s="67"/>
      <c r="F64" s="67"/>
      <c r="G64" s="67"/>
      <c r="H64" s="67"/>
      <c r="I64" s="67"/>
      <c r="J64" s="110"/>
      <c r="AMI64" s="0"/>
      <c r="AMJ64" s="0"/>
    </row>
    <row r="65" s="87" customFormat="true" ht="27" hidden="false" customHeight="true" outlineLevel="0" collapsed="false">
      <c r="A65" s="68"/>
      <c r="B65" s="98" t="s">
        <v>144</v>
      </c>
      <c r="C65" s="98"/>
      <c r="D65" s="106" t="s">
        <v>65</v>
      </c>
      <c r="E65" s="107" t="s">
        <v>145</v>
      </c>
      <c r="F65" s="107" t="s">
        <v>146</v>
      </c>
      <c r="G65" s="107"/>
      <c r="H65" s="108" t="n">
        <v>180</v>
      </c>
      <c r="I65" s="108"/>
      <c r="J65" s="73"/>
      <c r="K65" s="68"/>
      <c r="AMI65" s="0"/>
      <c r="AMJ65" s="0"/>
    </row>
    <row r="66" s="120" customFormat="true" ht="28.5" hidden="false" customHeight="true" outlineLevel="0" collapsed="false">
      <c r="A66" s="68"/>
      <c r="B66" s="98" t="s">
        <v>147</v>
      </c>
      <c r="C66" s="98"/>
      <c r="D66" s="106" t="s">
        <v>65</v>
      </c>
      <c r="E66" s="107" t="s">
        <v>145</v>
      </c>
      <c r="F66" s="107" t="s">
        <v>146</v>
      </c>
      <c r="G66" s="107"/>
      <c r="H66" s="108" t="n">
        <v>190</v>
      </c>
      <c r="I66" s="108"/>
      <c r="J66" s="73"/>
      <c r="K66" s="110"/>
      <c r="AMI66" s="0"/>
      <c r="AMJ66" s="0"/>
    </row>
  </sheetData>
  <mergeCells count="48">
    <mergeCell ref="B6:H6"/>
    <mergeCell ref="B7:I7"/>
    <mergeCell ref="B8:B9"/>
    <mergeCell ref="C8:C9"/>
    <mergeCell ref="D8:D9"/>
    <mergeCell ref="E8:E9"/>
    <mergeCell ref="F8:F9"/>
    <mergeCell ref="G8:G9"/>
    <mergeCell ref="H8:I8"/>
    <mergeCell ref="J8:J9"/>
    <mergeCell ref="B14:I14"/>
    <mergeCell ref="B15:B16"/>
    <mergeCell ref="C15:C16"/>
    <mergeCell ref="D15:D16"/>
    <mergeCell ref="E15:E16"/>
    <mergeCell ref="F15:F16"/>
    <mergeCell ref="G15:G16"/>
    <mergeCell ref="H15:I15"/>
    <mergeCell ref="J16:J17"/>
    <mergeCell ref="B17:B19"/>
    <mergeCell ref="B20:I20"/>
    <mergeCell ref="B21:C22"/>
    <mergeCell ref="D21:D22"/>
    <mergeCell ref="E21:E22"/>
    <mergeCell ref="F21:F22"/>
    <mergeCell ref="G21:G22"/>
    <mergeCell ref="H21:I21"/>
    <mergeCell ref="B23:C23"/>
    <mergeCell ref="B24:C26"/>
    <mergeCell ref="D25:D26"/>
    <mergeCell ref="B27:C31"/>
    <mergeCell ref="B32:C35"/>
    <mergeCell ref="B36:C36"/>
    <mergeCell ref="B37:C41"/>
    <mergeCell ref="B42:C46"/>
    <mergeCell ref="B47:C47"/>
    <mergeCell ref="B48:C49"/>
    <mergeCell ref="B50:C51"/>
    <mergeCell ref="B52:C54"/>
    <mergeCell ref="B55:C59"/>
    <mergeCell ref="B60:C61"/>
    <mergeCell ref="B62:C62"/>
    <mergeCell ref="B63:C63"/>
    <mergeCell ref="B64:I64"/>
    <mergeCell ref="B65:C65"/>
    <mergeCell ref="H65:I65"/>
    <mergeCell ref="B66:C66"/>
    <mergeCell ref="H66:I66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4F6228"/>
    <pageSetUpPr fitToPage="true"/>
  </sheetPr>
  <dimension ref="A1:AMJ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J7" activeCellId="0" sqref="J7"/>
    </sheetView>
  </sheetViews>
  <sheetFormatPr defaultRowHeight="12.8" zeroHeight="false" outlineLevelRow="0" outlineLevelCol="0"/>
  <cols>
    <col collapsed="false" customWidth="true" hidden="false" outlineLevel="0" max="1" min="1" style="54" width="2.29"/>
    <col collapsed="false" customWidth="true" hidden="false" outlineLevel="0" max="2" min="2" style="55" width="49.86"/>
    <col collapsed="false" customWidth="true" hidden="false" outlineLevel="0" max="3" min="3" style="55" width="10.71"/>
    <col collapsed="false" customWidth="true" hidden="false" outlineLevel="0" max="4" min="4" style="56" width="10.29"/>
    <col collapsed="false" customWidth="true" hidden="false" outlineLevel="0" max="5" min="5" style="55" width="18.71"/>
    <col collapsed="false" customWidth="true" hidden="false" outlineLevel="0" max="8" min="6" style="55" width="10.71"/>
    <col collapsed="false" customWidth="true" hidden="false" outlineLevel="0" max="9" min="9" style="56" width="10.71"/>
    <col collapsed="false" customWidth="true" hidden="false" outlineLevel="0" max="10" min="10" style="57" width="3.71"/>
    <col collapsed="false" customWidth="true" hidden="true" outlineLevel="0" max="17" min="11" style="0" width="11.29"/>
    <col collapsed="false" customWidth="true" hidden="false" outlineLevel="0" max="1025" min="18" style="0" width="8.67"/>
  </cols>
  <sheetData>
    <row r="1" s="54" customFormat="true" ht="12.8" hidden="false" customHeight="false" outlineLevel="0" collapsed="false">
      <c r="B1" s="58"/>
      <c r="C1" s="58"/>
      <c r="D1" s="59"/>
      <c r="E1" s="58"/>
      <c r="F1" s="58"/>
      <c r="G1" s="58"/>
      <c r="H1" s="58"/>
      <c r="I1" s="59"/>
      <c r="AMI1" s="0"/>
      <c r="AMJ1" s="0"/>
    </row>
    <row r="2" customFormat="false" ht="29.1" hidden="false" customHeight="true" outlineLevel="0" collapsed="false">
      <c r="B2" s="60"/>
      <c r="C2" s="61"/>
      <c r="D2" s="61"/>
      <c r="E2" s="61"/>
      <c r="F2" s="61"/>
      <c r="G2" s="61"/>
      <c r="H2" s="61"/>
      <c r="I2" s="61"/>
    </row>
    <row r="3" customFormat="false" ht="29.1" hidden="false" customHeight="true" outlineLevel="0" collapsed="false">
      <c r="B3" s="63"/>
      <c r="C3" s="64"/>
      <c r="D3" s="64"/>
      <c r="E3" s="64"/>
      <c r="F3" s="64"/>
      <c r="G3" s="64"/>
      <c r="H3" s="64"/>
      <c r="I3" s="64"/>
    </row>
    <row r="4" customFormat="false" ht="29.1" hidden="false" customHeight="true" outlineLevel="0" collapsed="false">
      <c r="B4" s="63"/>
      <c r="C4" s="64"/>
      <c r="D4" s="64"/>
      <c r="E4" s="64"/>
      <c r="F4" s="64"/>
      <c r="G4" s="64"/>
      <c r="H4" s="64"/>
      <c r="I4" s="64"/>
    </row>
    <row r="5" customFormat="false" ht="29.1" hidden="false" customHeight="true" outlineLevel="0" collapsed="false">
      <c r="B5" s="65"/>
      <c r="C5" s="66"/>
      <c r="D5" s="66"/>
      <c r="E5" s="66"/>
      <c r="F5" s="66"/>
      <c r="G5" s="66"/>
      <c r="H5" s="66"/>
      <c r="I5" s="66"/>
    </row>
    <row r="6" customFormat="false" ht="33" hidden="false" customHeight="true" outlineLevel="0" collapsed="false">
      <c r="B6" s="10" t="s">
        <v>203</v>
      </c>
      <c r="C6" s="10"/>
      <c r="D6" s="10"/>
      <c r="E6" s="10"/>
      <c r="F6" s="10"/>
      <c r="G6" s="10"/>
      <c r="H6" s="10"/>
      <c r="I6" s="11" t="s">
        <v>150</v>
      </c>
    </row>
    <row r="7" customFormat="false" ht="18.6" hidden="false" customHeight="true" outlineLevel="0" collapsed="false">
      <c r="B7" s="67" t="s">
        <v>151</v>
      </c>
      <c r="C7" s="67"/>
      <c r="D7" s="67"/>
      <c r="E7" s="67"/>
      <c r="F7" s="67"/>
      <c r="G7" s="67"/>
      <c r="H7" s="67"/>
      <c r="I7" s="67"/>
      <c r="J7" s="110"/>
    </row>
    <row r="8" s="111" customFormat="true" ht="21" hidden="false" customHeight="true" outlineLevel="0" collapsed="false">
      <c r="A8" s="69"/>
      <c r="B8" s="70" t="s">
        <v>56</v>
      </c>
      <c r="C8" s="78" t="s">
        <v>204</v>
      </c>
      <c r="D8" s="70" t="s">
        <v>58</v>
      </c>
      <c r="E8" s="70" t="s">
        <v>59</v>
      </c>
      <c r="F8" s="71" t="s">
        <v>60</v>
      </c>
      <c r="G8" s="72" t="s">
        <v>61</v>
      </c>
      <c r="H8" s="18" t="s">
        <v>11</v>
      </c>
      <c r="I8" s="18"/>
      <c r="J8" s="73"/>
      <c r="AMI8" s="0"/>
      <c r="AMJ8" s="0"/>
    </row>
    <row r="9" s="111" customFormat="true" ht="17.25" hidden="false" customHeight="true" outlineLevel="0" collapsed="false">
      <c r="A9" s="69"/>
      <c r="B9" s="70"/>
      <c r="C9" s="78"/>
      <c r="D9" s="70"/>
      <c r="E9" s="70"/>
      <c r="F9" s="71"/>
      <c r="G9" s="72"/>
      <c r="H9" s="18" t="s">
        <v>62</v>
      </c>
      <c r="I9" s="18" t="s">
        <v>63</v>
      </c>
      <c r="J9" s="73"/>
      <c r="AMI9" s="0"/>
      <c r="AMJ9" s="0"/>
    </row>
    <row r="10" s="111" customFormat="true" ht="33" hidden="false" customHeight="true" outlineLevel="0" collapsed="false">
      <c r="A10" s="69"/>
      <c r="B10" s="112" t="s">
        <v>205</v>
      </c>
      <c r="C10" s="124" t="s">
        <v>206</v>
      </c>
      <c r="D10" s="140" t="s">
        <v>71</v>
      </c>
      <c r="E10" s="115" t="s">
        <v>207</v>
      </c>
      <c r="F10" s="116" t="s">
        <v>176</v>
      </c>
      <c r="G10" s="117" t="n">
        <v>20</v>
      </c>
      <c r="H10" s="118" t="n">
        <v>124.53</v>
      </c>
      <c r="I10" s="119" t="n">
        <f aca="false">H10/0.61</f>
        <v>204.147540983607</v>
      </c>
      <c r="J10" s="73"/>
      <c r="AMI10" s="0"/>
      <c r="AMJ10" s="0"/>
    </row>
    <row r="11" s="111" customFormat="true" ht="45" hidden="false" customHeight="true" outlineLevel="0" collapsed="false">
      <c r="A11" s="69"/>
      <c r="B11" s="112" t="s">
        <v>208</v>
      </c>
      <c r="C11" s="113" t="s">
        <v>209</v>
      </c>
      <c r="D11" s="141" t="s">
        <v>71</v>
      </c>
      <c r="E11" s="142" t="s">
        <v>210</v>
      </c>
      <c r="F11" s="116" t="s">
        <v>176</v>
      </c>
      <c r="G11" s="117" t="n">
        <v>20</v>
      </c>
      <c r="H11" s="118" t="n">
        <v>155.61</v>
      </c>
      <c r="I11" s="119" t="n">
        <f aca="false">H11/0.78</f>
        <v>199.5</v>
      </c>
      <c r="J11" s="73"/>
      <c r="AMI11" s="0"/>
      <c r="AMJ11" s="0"/>
    </row>
    <row r="12" s="120" customFormat="true" ht="16.5" hidden="false" customHeight="true" outlineLevel="0" collapsed="false">
      <c r="A12" s="68"/>
      <c r="B12" s="67" t="s">
        <v>177</v>
      </c>
      <c r="C12" s="67"/>
      <c r="D12" s="67"/>
      <c r="E12" s="67"/>
      <c r="F12" s="67"/>
      <c r="G12" s="67"/>
      <c r="H12" s="67"/>
      <c r="I12" s="67"/>
      <c r="J12" s="83"/>
      <c r="AMI12" s="0"/>
      <c r="AMJ12" s="0"/>
    </row>
    <row r="13" s="120" customFormat="true" ht="12.6" hidden="false" customHeight="true" outlineLevel="0" collapsed="false">
      <c r="A13" s="68"/>
      <c r="B13" s="70" t="s">
        <v>56</v>
      </c>
      <c r="C13" s="78" t="s">
        <v>204</v>
      </c>
      <c r="D13" s="70" t="s">
        <v>58</v>
      </c>
      <c r="E13" s="70" t="s">
        <v>59</v>
      </c>
      <c r="F13" s="71" t="s">
        <v>60</v>
      </c>
      <c r="G13" s="72" t="s">
        <v>61</v>
      </c>
      <c r="H13" s="18" t="s">
        <v>11</v>
      </c>
      <c r="I13" s="18"/>
      <c r="J13" s="83"/>
      <c r="AMI13" s="0"/>
      <c r="AMJ13" s="0"/>
    </row>
    <row r="14" s="111" customFormat="true" ht="12.6" hidden="false" customHeight="true" outlineLevel="0" collapsed="false">
      <c r="A14" s="69"/>
      <c r="B14" s="70"/>
      <c r="C14" s="78"/>
      <c r="D14" s="70"/>
      <c r="E14" s="70"/>
      <c r="F14" s="71"/>
      <c r="G14" s="72"/>
      <c r="H14" s="18" t="s">
        <v>62</v>
      </c>
      <c r="I14" s="18" t="s">
        <v>63</v>
      </c>
      <c r="J14" s="73"/>
      <c r="AMI14" s="0"/>
      <c r="AMJ14" s="0"/>
    </row>
    <row r="15" s="111" customFormat="true" ht="17.45" hidden="false" customHeight="true" outlineLevel="0" collapsed="false">
      <c r="A15" s="69"/>
      <c r="B15" s="128" t="s">
        <v>211</v>
      </c>
      <c r="C15" s="129" t="s">
        <v>212</v>
      </c>
      <c r="D15" s="85" t="s">
        <v>71</v>
      </c>
      <c r="E15" s="104" t="s">
        <v>213</v>
      </c>
      <c r="F15" s="86" t="s">
        <v>176</v>
      </c>
      <c r="G15" s="86" t="n">
        <v>16</v>
      </c>
      <c r="H15" s="81" t="n">
        <v>416.02</v>
      </c>
      <c r="I15" s="95" t="n">
        <f aca="false">H15/0.93</f>
        <v>447.333333333333</v>
      </c>
      <c r="J15" s="73"/>
      <c r="AMI15" s="0"/>
      <c r="AMJ15" s="0"/>
    </row>
    <row r="16" s="111" customFormat="true" ht="17.45" hidden="false" customHeight="true" outlineLevel="0" collapsed="false">
      <c r="A16" s="69"/>
      <c r="B16" s="128"/>
      <c r="C16" s="129" t="s">
        <v>212</v>
      </c>
      <c r="D16" s="85" t="s">
        <v>71</v>
      </c>
      <c r="E16" s="104" t="s">
        <v>214</v>
      </c>
      <c r="F16" s="86" t="s">
        <v>176</v>
      </c>
      <c r="G16" s="86" t="n">
        <v>16</v>
      </c>
      <c r="H16" s="81" t="n">
        <v>287.65</v>
      </c>
      <c r="I16" s="95" t="n">
        <f aca="false">H16/0.93</f>
        <v>309.301075268817</v>
      </c>
      <c r="J16" s="73"/>
      <c r="AMI16" s="0"/>
      <c r="AMJ16" s="0"/>
    </row>
    <row r="17" customFormat="false" ht="18.6" hidden="false" customHeight="true" outlineLevel="0" collapsed="false">
      <c r="B17" s="67" t="s">
        <v>215</v>
      </c>
      <c r="C17" s="67"/>
      <c r="D17" s="67"/>
      <c r="E17" s="67"/>
      <c r="F17" s="67"/>
      <c r="G17" s="67"/>
      <c r="H17" s="67"/>
      <c r="I17" s="67"/>
      <c r="J17" s="110"/>
    </row>
    <row r="18" s="120" customFormat="true" ht="12.6" hidden="false" customHeight="true" outlineLevel="0" collapsed="false">
      <c r="A18" s="68"/>
      <c r="B18" s="70" t="s">
        <v>56</v>
      </c>
      <c r="C18" s="70"/>
      <c r="D18" s="70" t="s">
        <v>58</v>
      </c>
      <c r="E18" s="70" t="s">
        <v>59</v>
      </c>
      <c r="F18" s="71" t="s">
        <v>60</v>
      </c>
      <c r="G18" s="72" t="s">
        <v>61</v>
      </c>
      <c r="H18" s="18" t="s">
        <v>11</v>
      </c>
      <c r="I18" s="18"/>
      <c r="J18" s="110"/>
      <c r="AMI18" s="0"/>
      <c r="AMJ18" s="0"/>
    </row>
    <row r="19" s="120" customFormat="true" ht="12.6" hidden="false" customHeight="true" outlineLevel="0" collapsed="false">
      <c r="A19" s="68"/>
      <c r="B19" s="70"/>
      <c r="C19" s="70"/>
      <c r="D19" s="70"/>
      <c r="E19" s="70"/>
      <c r="F19" s="71"/>
      <c r="G19" s="72"/>
      <c r="H19" s="18" t="s">
        <v>104</v>
      </c>
      <c r="I19" s="18" t="s">
        <v>105</v>
      </c>
      <c r="J19" s="110"/>
      <c r="AMI19" s="0"/>
      <c r="AMJ19" s="0"/>
    </row>
    <row r="20" s="120" customFormat="true" ht="26.25" hidden="false" customHeight="true" outlineLevel="0" collapsed="false">
      <c r="A20" s="68"/>
      <c r="B20" s="98" t="s">
        <v>155</v>
      </c>
      <c r="C20" s="98"/>
      <c r="D20" s="85" t="s">
        <v>71</v>
      </c>
      <c r="E20" s="138" t="s">
        <v>216</v>
      </c>
      <c r="F20" s="99" t="n">
        <v>3.05</v>
      </c>
      <c r="G20" s="123" t="n">
        <v>22</v>
      </c>
      <c r="H20" s="81" t="n">
        <v>173.05</v>
      </c>
      <c r="I20" s="95" t="n">
        <f aca="false">H20/3.05</f>
        <v>56.7377049180328</v>
      </c>
      <c r="J20" s="110"/>
      <c r="AMI20" s="0"/>
      <c r="AMJ20" s="0"/>
    </row>
    <row r="21" s="120" customFormat="true" ht="17.45" hidden="false" customHeight="true" outlineLevel="0" collapsed="false">
      <c r="A21" s="68"/>
      <c r="B21" s="98"/>
      <c r="C21" s="98"/>
      <c r="D21" s="85" t="s">
        <v>71</v>
      </c>
      <c r="E21" s="104" t="s">
        <v>214</v>
      </c>
      <c r="F21" s="99" t="n">
        <v>3.05</v>
      </c>
      <c r="G21" s="123" t="n">
        <v>22</v>
      </c>
      <c r="H21" s="81" t="n">
        <v>141.84</v>
      </c>
      <c r="I21" s="95" t="n">
        <f aca="false">H21/3.05</f>
        <v>46.5049180327869</v>
      </c>
      <c r="J21" s="134"/>
      <c r="AMI21" s="0"/>
      <c r="AMJ21" s="0"/>
    </row>
    <row r="22" s="120" customFormat="true" ht="27" hidden="false" customHeight="true" outlineLevel="0" collapsed="false">
      <c r="A22" s="68"/>
      <c r="B22" s="98" t="s">
        <v>156</v>
      </c>
      <c r="C22" s="98"/>
      <c r="D22" s="85" t="s">
        <v>71</v>
      </c>
      <c r="E22" s="138" t="s">
        <v>216</v>
      </c>
      <c r="F22" s="99" t="n">
        <v>3.05</v>
      </c>
      <c r="G22" s="123" t="n">
        <v>45</v>
      </c>
      <c r="H22" s="81" t="n">
        <v>384.94</v>
      </c>
      <c r="I22" s="95" t="n">
        <f aca="false">H22/3.05</f>
        <v>126.209836065574</v>
      </c>
      <c r="J22" s="110"/>
      <c r="AMI22" s="0"/>
      <c r="AMJ22" s="0"/>
    </row>
    <row r="23" s="120" customFormat="true" ht="17.45" hidden="false" customHeight="true" outlineLevel="0" collapsed="false">
      <c r="A23" s="68"/>
      <c r="B23" s="98"/>
      <c r="C23" s="98"/>
      <c r="D23" s="85" t="s">
        <v>71</v>
      </c>
      <c r="E23" s="104" t="s">
        <v>214</v>
      </c>
      <c r="F23" s="99" t="n">
        <v>3.05</v>
      </c>
      <c r="G23" s="123" t="n">
        <v>45</v>
      </c>
      <c r="H23" s="81" t="n">
        <v>349.94</v>
      </c>
      <c r="I23" s="95" t="n">
        <f aca="false">H23/3.05</f>
        <v>114.734426229508</v>
      </c>
      <c r="J23" s="110"/>
      <c r="AMI23" s="0"/>
      <c r="AMJ23" s="0"/>
    </row>
    <row r="24" s="120" customFormat="true" ht="17.45" hidden="false" customHeight="true" outlineLevel="0" collapsed="false">
      <c r="A24" s="68"/>
      <c r="B24" s="98"/>
      <c r="C24" s="98"/>
      <c r="D24" s="85" t="s">
        <v>71</v>
      </c>
      <c r="E24" s="143" t="s">
        <v>217</v>
      </c>
      <c r="F24" s="99" t="n">
        <v>3.05</v>
      </c>
      <c r="G24" s="123" t="n">
        <v>45</v>
      </c>
      <c r="H24" s="81" t="n">
        <v>515.1</v>
      </c>
      <c r="I24" s="95" t="n">
        <f aca="false">H24/3.05</f>
        <v>168.885245901639</v>
      </c>
      <c r="J24" s="110"/>
      <c r="AMI24" s="0"/>
      <c r="AMJ24" s="0"/>
    </row>
    <row r="25" s="120" customFormat="true" ht="17.45" hidden="false" customHeight="true" outlineLevel="0" collapsed="false">
      <c r="A25" s="68"/>
      <c r="B25" s="98" t="s">
        <v>193</v>
      </c>
      <c r="C25" s="98"/>
      <c r="D25" s="85" t="s">
        <v>71</v>
      </c>
      <c r="E25" s="104" t="s">
        <v>214</v>
      </c>
      <c r="F25" s="99" t="n">
        <v>3.05</v>
      </c>
      <c r="G25" s="123" t="n">
        <v>50</v>
      </c>
      <c r="H25" s="81" t="n">
        <v>109.95</v>
      </c>
      <c r="I25" s="95" t="n">
        <f aca="false">H25/3.05</f>
        <v>36.0491803278689</v>
      </c>
      <c r="J25" s="110"/>
      <c r="AMI25" s="0"/>
      <c r="AMJ25" s="0"/>
    </row>
    <row r="26" s="120" customFormat="true" ht="24.75" hidden="false" customHeight="true" outlineLevel="0" collapsed="false">
      <c r="A26" s="68"/>
      <c r="B26" s="98" t="s">
        <v>218</v>
      </c>
      <c r="C26" s="98"/>
      <c r="D26" s="86" t="s">
        <v>71</v>
      </c>
      <c r="E26" s="138" t="s">
        <v>216</v>
      </c>
      <c r="F26" s="99" t="n">
        <v>3.05</v>
      </c>
      <c r="G26" s="123" t="n">
        <v>8</v>
      </c>
      <c r="H26" s="81" t="n">
        <v>429.97</v>
      </c>
      <c r="I26" s="95" t="n">
        <f aca="false">H26/3.05</f>
        <v>140.973770491803</v>
      </c>
      <c r="J26" s="110"/>
      <c r="AMI26" s="0"/>
      <c r="AMJ26" s="0"/>
    </row>
    <row r="27" s="120" customFormat="true" ht="17.45" hidden="false" customHeight="true" outlineLevel="0" collapsed="false">
      <c r="A27" s="68"/>
      <c r="B27" s="98"/>
      <c r="C27" s="98"/>
      <c r="D27" s="86" t="s">
        <v>71</v>
      </c>
      <c r="E27" s="139" t="s">
        <v>214</v>
      </c>
      <c r="F27" s="99" t="n">
        <v>3.05</v>
      </c>
      <c r="G27" s="123" t="n">
        <v>8</v>
      </c>
      <c r="H27" s="81" t="n">
        <v>390.87</v>
      </c>
      <c r="I27" s="95" t="n">
        <f aca="false">H27/3.05</f>
        <v>128.154098360656</v>
      </c>
      <c r="J27" s="110"/>
      <c r="AMI27" s="0"/>
      <c r="AMJ27" s="0"/>
    </row>
    <row r="28" s="120" customFormat="true" ht="17.45" hidden="false" customHeight="true" outlineLevel="0" collapsed="false">
      <c r="A28" s="68"/>
      <c r="B28" s="98"/>
      <c r="C28" s="98"/>
      <c r="D28" s="86" t="s">
        <v>71</v>
      </c>
      <c r="E28" s="104" t="s">
        <v>219</v>
      </c>
      <c r="F28" s="99" t="n">
        <v>3.05</v>
      </c>
      <c r="G28" s="123" t="n">
        <v>8</v>
      </c>
      <c r="H28" s="81" t="n">
        <v>587.82</v>
      </c>
      <c r="I28" s="95" t="n">
        <f aca="false">H28/3.05</f>
        <v>192.727868852459</v>
      </c>
      <c r="J28" s="110"/>
      <c r="AMI28" s="0"/>
      <c r="AMJ28" s="0"/>
    </row>
    <row r="29" s="120" customFormat="true" ht="27" hidden="false" customHeight="true" outlineLevel="0" collapsed="false">
      <c r="A29" s="68"/>
      <c r="B29" s="98" t="s">
        <v>158</v>
      </c>
      <c r="C29" s="98"/>
      <c r="D29" s="86" t="s">
        <v>71</v>
      </c>
      <c r="E29" s="138" t="s">
        <v>216</v>
      </c>
      <c r="F29" s="99" t="n">
        <v>3.05</v>
      </c>
      <c r="G29" s="123" t="n">
        <v>22</v>
      </c>
      <c r="H29" s="81" t="n">
        <v>362.85</v>
      </c>
      <c r="I29" s="95" t="n">
        <f aca="false">H29/3.05</f>
        <v>118.967213114754</v>
      </c>
      <c r="J29" s="110"/>
      <c r="AMI29" s="0"/>
      <c r="AMJ29" s="0"/>
    </row>
    <row r="30" s="120" customFormat="true" ht="18.75" hidden="false" customHeight="true" outlineLevel="0" collapsed="false">
      <c r="A30" s="68"/>
      <c r="B30" s="98"/>
      <c r="C30" s="98"/>
      <c r="D30" s="86" t="s">
        <v>71</v>
      </c>
      <c r="E30" s="144" t="s">
        <v>214</v>
      </c>
      <c r="F30" s="99" t="n">
        <v>3.05</v>
      </c>
      <c r="G30" s="123" t="n">
        <v>22</v>
      </c>
      <c r="H30" s="81" t="n">
        <v>329.87</v>
      </c>
      <c r="I30" s="95" t="n">
        <f aca="false">H30/3.05</f>
        <v>108.154098360656</v>
      </c>
      <c r="J30" s="110"/>
      <c r="AMI30" s="0"/>
      <c r="AMJ30" s="0"/>
    </row>
    <row r="31" s="120" customFormat="true" ht="29.25" hidden="false" customHeight="true" outlineLevel="0" collapsed="false">
      <c r="A31" s="68"/>
      <c r="B31" s="98" t="s">
        <v>159</v>
      </c>
      <c r="C31" s="98"/>
      <c r="D31" s="86" t="s">
        <v>71</v>
      </c>
      <c r="E31" s="138" t="s">
        <v>216</v>
      </c>
      <c r="F31" s="99" t="n">
        <v>3.05</v>
      </c>
      <c r="G31" s="123" t="n">
        <v>66</v>
      </c>
      <c r="H31" s="81" t="n">
        <v>173.05</v>
      </c>
      <c r="I31" s="95" t="n">
        <f aca="false">H31/3.05</f>
        <v>56.7377049180328</v>
      </c>
      <c r="J31" s="110"/>
      <c r="AMI31" s="0"/>
      <c r="AMJ31" s="0"/>
    </row>
    <row r="32" s="120" customFormat="true" ht="24" hidden="false" customHeight="true" outlineLevel="0" collapsed="false">
      <c r="A32" s="68"/>
      <c r="B32" s="98"/>
      <c r="C32" s="98"/>
      <c r="D32" s="86" t="s">
        <v>71</v>
      </c>
      <c r="E32" s="144" t="s">
        <v>214</v>
      </c>
      <c r="F32" s="99" t="n">
        <v>3.05</v>
      </c>
      <c r="G32" s="123" t="n">
        <v>66</v>
      </c>
      <c r="H32" s="81" t="n">
        <v>141.58</v>
      </c>
      <c r="I32" s="95" t="n">
        <f aca="false">H32/3.05</f>
        <v>46.4196721311476</v>
      </c>
      <c r="J32" s="110"/>
      <c r="AMI32" s="0"/>
      <c r="AMJ32" s="0"/>
    </row>
    <row r="33" s="120" customFormat="true" ht="17.45" hidden="false" customHeight="true" outlineLevel="0" collapsed="false">
      <c r="A33" s="68"/>
      <c r="B33" s="98"/>
      <c r="C33" s="98"/>
      <c r="D33" s="86" t="s">
        <v>71</v>
      </c>
      <c r="E33" s="104" t="s">
        <v>213</v>
      </c>
      <c r="F33" s="99" t="n">
        <v>3.05</v>
      </c>
      <c r="G33" s="123" t="n">
        <v>66</v>
      </c>
      <c r="H33" s="81" t="n">
        <v>215.52</v>
      </c>
      <c r="I33" s="95" t="n">
        <f aca="false">H33/3.05</f>
        <v>70.6622950819672</v>
      </c>
      <c r="J33" s="110"/>
      <c r="AMI33" s="0"/>
      <c r="AMJ33" s="0"/>
    </row>
    <row r="34" s="120" customFormat="true" ht="17.45" hidden="false" customHeight="true" outlineLevel="0" collapsed="false">
      <c r="A34" s="68"/>
      <c r="B34" s="67" t="s">
        <v>143</v>
      </c>
      <c r="C34" s="67"/>
      <c r="D34" s="67"/>
      <c r="E34" s="67"/>
      <c r="F34" s="67"/>
      <c r="G34" s="67"/>
      <c r="H34" s="67"/>
      <c r="I34" s="67"/>
      <c r="J34" s="110"/>
      <c r="AMI34" s="0"/>
      <c r="AMJ34" s="0"/>
    </row>
    <row r="35" s="87" customFormat="true" ht="27" hidden="false" customHeight="true" outlineLevel="0" collapsed="false">
      <c r="A35" s="68"/>
      <c r="B35" s="98" t="s">
        <v>144</v>
      </c>
      <c r="C35" s="98"/>
      <c r="D35" s="106" t="s">
        <v>65</v>
      </c>
      <c r="E35" s="107" t="s">
        <v>145</v>
      </c>
      <c r="F35" s="107" t="s">
        <v>146</v>
      </c>
      <c r="G35" s="107"/>
      <c r="H35" s="108" t="n">
        <v>180</v>
      </c>
      <c r="I35" s="108"/>
      <c r="J35" s="73"/>
      <c r="K35" s="68"/>
      <c r="AMI35" s="0"/>
      <c r="AMJ35" s="0"/>
    </row>
    <row r="36" s="120" customFormat="true" ht="28.5" hidden="false" customHeight="true" outlineLevel="0" collapsed="false">
      <c r="A36" s="68"/>
      <c r="B36" s="98" t="s">
        <v>147</v>
      </c>
      <c r="C36" s="98"/>
      <c r="D36" s="106" t="s">
        <v>65</v>
      </c>
      <c r="E36" s="107" t="s">
        <v>145</v>
      </c>
      <c r="F36" s="107" t="s">
        <v>146</v>
      </c>
      <c r="G36" s="107"/>
      <c r="H36" s="108" t="n">
        <v>190</v>
      </c>
      <c r="I36" s="108"/>
      <c r="J36" s="73"/>
      <c r="K36" s="110"/>
      <c r="AMI36" s="0"/>
      <c r="AMJ36" s="0"/>
    </row>
  </sheetData>
  <mergeCells count="38">
    <mergeCell ref="B6:H6"/>
    <mergeCell ref="B7:I7"/>
    <mergeCell ref="B8:B9"/>
    <mergeCell ref="C8:C9"/>
    <mergeCell ref="D8:D9"/>
    <mergeCell ref="E8:E9"/>
    <mergeCell ref="F8:F9"/>
    <mergeCell ref="G8:G9"/>
    <mergeCell ref="H8:I8"/>
    <mergeCell ref="J8:J9"/>
    <mergeCell ref="B12:I12"/>
    <mergeCell ref="B13:B14"/>
    <mergeCell ref="C13:C14"/>
    <mergeCell ref="D13:D14"/>
    <mergeCell ref="E13:E14"/>
    <mergeCell ref="F13:F14"/>
    <mergeCell ref="G13:G14"/>
    <mergeCell ref="H13:I13"/>
    <mergeCell ref="J14:J15"/>
    <mergeCell ref="B15:B16"/>
    <mergeCell ref="B17:I17"/>
    <mergeCell ref="B18:C19"/>
    <mergeCell ref="D18:D19"/>
    <mergeCell ref="E18:E19"/>
    <mergeCell ref="F18:F19"/>
    <mergeCell ref="G18:G19"/>
    <mergeCell ref="H18:I18"/>
    <mergeCell ref="B20:C21"/>
    <mergeCell ref="B22:C24"/>
    <mergeCell ref="B25:C25"/>
    <mergeCell ref="B26:C28"/>
    <mergeCell ref="B29:C30"/>
    <mergeCell ref="B31:C33"/>
    <mergeCell ref="B34:I34"/>
    <mergeCell ref="B35:C35"/>
    <mergeCell ref="H35:I35"/>
    <mergeCell ref="B36:C36"/>
    <mergeCell ref="H36:I36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2001-09-30T07:43:43Z</dcterms:created>
  <dc:creator>Пряничников Павел</dc:creator>
  <dc:description/>
  <dc:language>ru-RU</dc:language>
  <cp:lastModifiedBy/>
  <cp:lastPrinted>2018-06-29T06:46:01Z</cp:lastPrinted>
  <dcterms:modified xsi:type="dcterms:W3CDTF">2018-07-10T11:07:54Z</dcterms:modified>
  <cp:revision>1</cp:revision>
  <dc:subject>www.factum.ru</dc:subject>
  <dc:title>(495) 788-77-07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